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5"/>
  </bookViews>
  <sheets>
    <sheet name="Income Statement" sheetId="1" r:id="rId1"/>
    <sheet name="Balance Sheet" sheetId="2" r:id="rId2"/>
    <sheet name="Changes in Equity" sheetId="3" r:id="rId3"/>
    <sheet name="Cashflow" sheetId="4" r:id="rId4"/>
    <sheet name="Appendix A" sheetId="5" r:id="rId5"/>
    <sheet name="Appendix B" sheetId="6" r:id="rId6"/>
  </sheets>
  <definedNames>
    <definedName name="_xlnm.Print_Area" localSheetId="5">'Appendix B'!$A$1:$K$152</definedName>
    <definedName name="_xlnm.Print_Area" localSheetId="0">'Income Statement'!$A$1:$I$47</definedName>
    <definedName name="_xlnm.Print_Titles" localSheetId="4">'Appendix A'!$1:$8</definedName>
    <definedName name="_xlnm.Print_Titles" localSheetId="5">'Appendix B'!$1:$9</definedName>
  </definedNames>
  <calcPr fullCalcOnLoad="1"/>
</workbook>
</file>

<file path=xl/sharedStrings.xml><?xml version="1.0" encoding="utf-8"?>
<sst xmlns="http://schemas.openxmlformats.org/spreadsheetml/2006/main" count="398" uniqueCount="282">
  <si>
    <t>QUARTERLY REPORT</t>
  </si>
  <si>
    <t>Note</t>
  </si>
  <si>
    <t>RM'000</t>
  </si>
  <si>
    <t>Revenue</t>
  </si>
  <si>
    <t>Finance costs</t>
  </si>
  <si>
    <t>Taxation</t>
  </si>
  <si>
    <t>Unaudited Condensed Consolidated Balance Sheet</t>
  </si>
  <si>
    <t>As at End of Current</t>
  </si>
  <si>
    <t>Quarter</t>
  </si>
  <si>
    <t xml:space="preserve">As at Preceding </t>
  </si>
  <si>
    <t xml:space="preserve">Financial Year Ended </t>
  </si>
  <si>
    <t>Plant and equipment</t>
  </si>
  <si>
    <t>Current assets</t>
  </si>
  <si>
    <t>Inventories</t>
  </si>
  <si>
    <t>Cash and cash equivalents</t>
  </si>
  <si>
    <t>Current liabilities</t>
  </si>
  <si>
    <t>Trade and other payables</t>
  </si>
  <si>
    <t>Borrowings</t>
  </si>
  <si>
    <t>Financed by :</t>
  </si>
  <si>
    <t>Capital and reserves</t>
  </si>
  <si>
    <t>Share capital</t>
  </si>
  <si>
    <t>Reserves</t>
  </si>
  <si>
    <t>Long term and deferred liabilities</t>
  </si>
  <si>
    <t xml:space="preserve">Share </t>
  </si>
  <si>
    <t>Capital</t>
  </si>
  <si>
    <t>Premium</t>
  </si>
  <si>
    <t xml:space="preserve">Translation </t>
  </si>
  <si>
    <t>Reserve</t>
  </si>
  <si>
    <t xml:space="preserve">Retained </t>
  </si>
  <si>
    <t>profits</t>
  </si>
  <si>
    <t>Total</t>
  </si>
  <si>
    <t>Group</t>
  </si>
  <si>
    <t>Issue of shares</t>
  </si>
  <si>
    <t>CASH FLOWS FROM OPERATING ACIVITIES</t>
  </si>
  <si>
    <t>Adjustments for:</t>
  </si>
  <si>
    <t>Non cash items</t>
  </si>
  <si>
    <t>Non operating items</t>
  </si>
  <si>
    <t>Operating profit before working capital changes</t>
  </si>
  <si>
    <t>Net changes in current assets</t>
  </si>
  <si>
    <t>Net changes in current liabilities</t>
  </si>
  <si>
    <t>Tax paid</t>
  </si>
  <si>
    <t>Net cash used in operating activities</t>
  </si>
  <si>
    <t>CASH FLOWS FROM INVESTING ACTIVITIES</t>
  </si>
  <si>
    <t>Purchase of plant and equipment</t>
  </si>
  <si>
    <t>Interest received</t>
  </si>
  <si>
    <t>Net cash used in investing activities</t>
  </si>
  <si>
    <t>CASH FLOWS FROM FINANCING ACTIVITIES</t>
  </si>
  <si>
    <t>A</t>
  </si>
  <si>
    <t>EXPLANATORY NOTES AS PER MASB 26</t>
  </si>
  <si>
    <t>A1</t>
  </si>
  <si>
    <t>Basis of preparation</t>
  </si>
  <si>
    <t>The interim unaudited financial statements have been prepared in compliance with the Malaysian Accounting Standards Board ("MASB")</t>
  </si>
  <si>
    <t>A2</t>
  </si>
  <si>
    <t>Audit report</t>
  </si>
  <si>
    <t>A3</t>
  </si>
  <si>
    <t>The Group's interim operations are not affected by seasonal or cyclical factors.</t>
  </si>
  <si>
    <t>A4</t>
  </si>
  <si>
    <t>Unusual items</t>
  </si>
  <si>
    <t>During the quarter under review, there were no items or events that arose, which affected assets, liabilities, equity, net income or cash flows,</t>
  </si>
  <si>
    <t>that are unusual by reason of their nature, size or incidence.</t>
  </si>
  <si>
    <t>A5</t>
  </si>
  <si>
    <t>Changes in estimates</t>
  </si>
  <si>
    <t>There were no changes in the estimates of amounts reported that have a material effect in the current quarter.</t>
  </si>
  <si>
    <t>A6</t>
  </si>
  <si>
    <t>Issuance, cancellations, repurchases, resale and repayments of debts and equity securities</t>
  </si>
  <si>
    <t xml:space="preserve">There were no issuance and repayment of debt securities, share buy-back, share cancellation, share held as treasury shares and resale of </t>
  </si>
  <si>
    <t>treasury shares for the current financial period under review.</t>
  </si>
  <si>
    <t>A7</t>
  </si>
  <si>
    <t>Dividends paid</t>
  </si>
  <si>
    <t>A8</t>
  </si>
  <si>
    <t>A9</t>
  </si>
  <si>
    <t>A10</t>
  </si>
  <si>
    <t>Material events subsequent to the balance sheet date</t>
  </si>
  <si>
    <t>There were no material events subsequent to the end of the quarter under review that have not been reflected in the financial statements.</t>
  </si>
  <si>
    <t>A11</t>
  </si>
  <si>
    <t>Changes in the composition of the Group</t>
  </si>
  <si>
    <t>There were no changes in the composition of the Group during the quarter under review.</t>
  </si>
  <si>
    <t>A12</t>
  </si>
  <si>
    <t>Changes in contingent liabilities or contingent assets</t>
  </si>
  <si>
    <t xml:space="preserve">There are no material contingent liabilities as at the date of this report. </t>
  </si>
  <si>
    <t>B</t>
  </si>
  <si>
    <t>B1</t>
  </si>
  <si>
    <t>B2</t>
  </si>
  <si>
    <t>B3</t>
  </si>
  <si>
    <t>Property, plant and equipment</t>
  </si>
  <si>
    <t>Other investments</t>
  </si>
  <si>
    <t>Development costs</t>
  </si>
  <si>
    <t>Trade and other receivables</t>
  </si>
  <si>
    <t>Amount owing by related parties</t>
  </si>
  <si>
    <t>Amount owing to related parties</t>
  </si>
  <si>
    <t xml:space="preserve">Negative </t>
  </si>
  <si>
    <t>Goodwill on</t>
  </si>
  <si>
    <t>Consolidation</t>
  </si>
  <si>
    <t>Foreign</t>
  </si>
  <si>
    <t>Exchange</t>
  </si>
  <si>
    <t>B4</t>
  </si>
  <si>
    <t>Profit forecast</t>
  </si>
  <si>
    <t>B5</t>
  </si>
  <si>
    <t>B6</t>
  </si>
  <si>
    <t>Sale of unquoted investments and/or properties</t>
  </si>
  <si>
    <t>B7</t>
  </si>
  <si>
    <t>B8</t>
  </si>
  <si>
    <t>Quoted and marketable securities</t>
  </si>
  <si>
    <t>B9</t>
  </si>
  <si>
    <t>Group borrowings and debts securities</t>
  </si>
  <si>
    <t>Secured</t>
  </si>
  <si>
    <t>Unsecured</t>
  </si>
  <si>
    <t>Short term</t>
  </si>
  <si>
    <t>Bank overdraft</t>
  </si>
  <si>
    <t>Hire purchase liabilities</t>
  </si>
  <si>
    <t xml:space="preserve">Long term </t>
  </si>
  <si>
    <t>B10</t>
  </si>
  <si>
    <t>Off balance sheet financial instruments</t>
  </si>
  <si>
    <t>B11</t>
  </si>
  <si>
    <t>B12</t>
  </si>
  <si>
    <t>Dividends</t>
  </si>
  <si>
    <t>No dividend has been recommended for the quarter under review.</t>
  </si>
  <si>
    <t>B13</t>
  </si>
  <si>
    <t>Individual quarter ended</t>
  </si>
  <si>
    <t>Cumulative quarter ended</t>
  </si>
  <si>
    <t>Weighted average number of ordinary shares in issue ('000)</t>
  </si>
  <si>
    <t>Share premium</t>
  </si>
  <si>
    <t>Listing expenses</t>
  </si>
  <si>
    <t>Operating expenses</t>
  </si>
  <si>
    <t>Depreciation and amortisation</t>
  </si>
  <si>
    <t>As approved by</t>
  </si>
  <si>
    <t>the Securities</t>
  </si>
  <si>
    <t>Commission &amp;</t>
  </si>
  <si>
    <t>Capital expenditure</t>
  </si>
  <si>
    <t>Proposed overseas investments</t>
  </si>
  <si>
    <t>R &amp; D expenditure</t>
  </si>
  <si>
    <t>Estimated listing expenses</t>
  </si>
  <si>
    <t>Working capital</t>
  </si>
  <si>
    <t>Amortisation of negative goodwill</t>
  </si>
  <si>
    <t>Preference dividend</t>
  </si>
  <si>
    <t>Other income</t>
  </si>
  <si>
    <t>Cumulative</t>
  </si>
  <si>
    <t>Individual</t>
  </si>
  <si>
    <t>Variance</t>
  </si>
  <si>
    <t>Interest paid</t>
  </si>
  <si>
    <t>Development cost paid</t>
  </si>
  <si>
    <t>Repayment of hire purchase</t>
  </si>
  <si>
    <t>Repayment to director</t>
  </si>
  <si>
    <t>Cash and cash equivalents comprise of:</t>
  </si>
  <si>
    <t>Fixed deposits with licensed bank</t>
  </si>
  <si>
    <t>Cash and bank balances</t>
  </si>
  <si>
    <t>Source</t>
  </si>
  <si>
    <t>Profit before</t>
  </si>
  <si>
    <t>taxation</t>
  </si>
  <si>
    <t>Customisation projects</t>
  </si>
  <si>
    <t>Own proprietory software</t>
  </si>
  <si>
    <t>Third party software, hardware and accessories</t>
  </si>
  <si>
    <t>Foreign currency translation</t>
  </si>
  <si>
    <t>Effects of foreign currency translation</t>
  </si>
  <si>
    <t>INFORTECH ALLIANCE BERHAD</t>
  </si>
  <si>
    <t>(Company No : 439230 A)</t>
  </si>
  <si>
    <t>Maintenance, training and others</t>
  </si>
  <si>
    <t xml:space="preserve">The unaudited Condensed Consolidated Cash Flow Statement should be read in conjunction with the audited financial </t>
  </si>
  <si>
    <t>Segmental reporting</t>
  </si>
  <si>
    <t>The unaudited Condensed Consolidated Income Statement should be read in conjunction with the audited financial statement for the</t>
  </si>
  <si>
    <t>The Group has not carried out any valuation on its plant and equipment for the current financial period or in the preceeding financial year</t>
  </si>
  <si>
    <t>B14</t>
  </si>
  <si>
    <t xml:space="preserve">Current </t>
  </si>
  <si>
    <t>Preceding</t>
  </si>
  <si>
    <t>Not applicable.</t>
  </si>
  <si>
    <t>Seasonality or cyclicality of interim operations</t>
  </si>
  <si>
    <t>No dividends were paid during the quarter under review.</t>
  </si>
  <si>
    <t xml:space="preserve">Material litigation </t>
  </si>
  <si>
    <t>At 1 January 2004</t>
  </si>
  <si>
    <t>Minority Interest</t>
  </si>
  <si>
    <t>Profit/(Loss) before taxation</t>
  </si>
  <si>
    <t>Net cash used in financing activities</t>
  </si>
  <si>
    <t xml:space="preserve">The status of utilisation of the proceeds raised from the Public Issue pursuant to the listing of the Company on the MESDAQ Market of </t>
  </si>
  <si>
    <t>Net tangible assets per share (RM)</t>
  </si>
  <si>
    <t>B15</t>
  </si>
  <si>
    <t>Authorisation For Issue</t>
  </si>
  <si>
    <t>By Order of the Board</t>
  </si>
  <si>
    <t>Kuala Lumpur</t>
  </si>
  <si>
    <t>financial statements.</t>
  </si>
  <si>
    <t>Variation of results against the preceding quarter</t>
  </si>
  <si>
    <t>There were no disposal of unquoted investments during the quarter under review and there were no properties owned by the Group</t>
  </si>
  <si>
    <t>Infortech Alliance Berhad whilst some of its other subsidiaries have yet to generate taxable profits during the quarter.</t>
  </si>
  <si>
    <t>Current</t>
  </si>
  <si>
    <t>Operating Profit/(Loss)</t>
  </si>
  <si>
    <t>Profit/(Loss) after taxation</t>
  </si>
  <si>
    <t>Net Profit/(Loss) for the period</t>
  </si>
  <si>
    <t>Net profit/(loss) for the period</t>
  </si>
  <si>
    <t>Preceding Year</t>
  </si>
  <si>
    <t>Corresponding</t>
  </si>
  <si>
    <t>Period</t>
  </si>
  <si>
    <t>Year</t>
  </si>
  <si>
    <t>To-date</t>
  </si>
  <si>
    <t>Cumulative Quarter</t>
  </si>
  <si>
    <t xml:space="preserve">Individual Quarter </t>
  </si>
  <si>
    <t>Unaudited Condensed Consolidated Income Statement</t>
  </si>
  <si>
    <t xml:space="preserve">The unaudited Condensed Consolidated Statement of Changes in Equity should be read in conjunction with the audited financial </t>
  </si>
  <si>
    <t>Net profit/(loss) for the period (RM'000)</t>
  </si>
  <si>
    <t>Basic earnings/(loss) per share (sen)</t>
  </si>
  <si>
    <t>Basic earning/(loss) per share (sen)</t>
  </si>
  <si>
    <t>Unaudited Condensed Consolidated Cash Flow Statement</t>
  </si>
  <si>
    <t>Unaudited Condensed Consolidated Statement of Changes in Equity</t>
  </si>
  <si>
    <t>Status of corporate proposals</t>
  </si>
  <si>
    <t>Bursa Securities amounting to RM5.550 million is as follows:</t>
  </si>
  <si>
    <t>Bursa Securities</t>
  </si>
  <si>
    <t xml:space="preserve">as at </t>
  </si>
  <si>
    <t>Utilisation</t>
  </si>
  <si>
    <t>There are no off balance sheet financial instruments as at the date of this report.</t>
  </si>
  <si>
    <t>Basic earnings per share</t>
  </si>
  <si>
    <t>Status of utilisation of proceeds</t>
  </si>
  <si>
    <t>Net current assets</t>
  </si>
  <si>
    <t xml:space="preserve">Cash and cash equivalents at 1 January </t>
  </si>
  <si>
    <t xml:space="preserve">The unaudited Condensed Consolidated Balance Sheet should be read in conjunction with the audited financial statements for the </t>
  </si>
  <si>
    <t>Net profit for the period</t>
  </si>
  <si>
    <t>Investment in Associated Company</t>
  </si>
  <si>
    <t xml:space="preserve">The bank overdraft is secured by way of a pledge of fixed deposits of a subsidiary company. </t>
  </si>
  <si>
    <t>Unutilised</t>
  </si>
  <si>
    <t>Balance</t>
  </si>
  <si>
    <t>#</t>
  </si>
  <si>
    <t># The balance portion of the listing expenses amounting to RM151,000 was used as additional working capital.</t>
  </si>
  <si>
    <t>Share of results of associated company</t>
  </si>
  <si>
    <t>Net increase/(decrease) in cash and cash equivalents</t>
  </si>
  <si>
    <t>Standard No. 26, Interim Financial Reporting and Appendix 7A of the Listing Requirements of Bursa Malaysia Securities Berhad</t>
  </si>
  <si>
    <t xml:space="preserve">("Bursa Securities") for the MESDAQ Market, and should be read in conjunction with the Group's annual audited financial statements for the </t>
  </si>
  <si>
    <t>The Group's segmental information for the interim financial report are as follows:</t>
  </si>
  <si>
    <t>The status of corporate proposals announced by the Company this year is set out below:</t>
  </si>
  <si>
    <t xml:space="preserve">(1) The proposed employee share option scheme of up to 15% of the issued and paid-up share capital of the Company was effectively </t>
  </si>
  <si>
    <t>(2) The proposed private placement of up to 10% of the issued and paid-up share capital of the Company has yet to be implemented as at</t>
  </si>
  <si>
    <t xml:space="preserve">      the date of this report. Based on Bursa Securities' approval letter dated 27 July 2004, the same is to be implemented by 26 January 2005.</t>
  </si>
  <si>
    <t>Tan Fong Shian @ Lim Fong Shian (MAICSA 7023187)</t>
  </si>
  <si>
    <t>Accumulated</t>
  </si>
  <si>
    <t>(Loss)</t>
  </si>
  <si>
    <t>(Loss)/Profit before taxation</t>
  </si>
  <si>
    <t>Profits/</t>
  </si>
  <si>
    <t>31 Dec '04</t>
  </si>
  <si>
    <t>At 31 December 2004</t>
  </si>
  <si>
    <t>(Loss) before taxation</t>
  </si>
  <si>
    <t>Mah Li Chen (MAICSA 7022751)</t>
  </si>
  <si>
    <t xml:space="preserve">      As such, the Company sought an extension of time of a further six(6) months to implement the proposed private placement and its </t>
  </si>
  <si>
    <t xml:space="preserve">      application was approved by the Securities Commission vide a letter dated 16 February 2005. Accordingly, the Company is given</t>
  </si>
  <si>
    <t xml:space="preserve">      until 26 July 2005 to implement the proposed private placement.</t>
  </si>
  <si>
    <t>On consolidated results for the first quarter ended 31 March 2005</t>
  </si>
  <si>
    <t>Notes on the quarterly report for the first quarter ended 31 March 2005</t>
  </si>
  <si>
    <t>Notes on the first quarterly report ended 31 March 2005</t>
  </si>
  <si>
    <t>year ended 31 December 2004 and the accompanying explanatory notes attached to this interim financial statements.</t>
  </si>
  <si>
    <t>At 1 January 2005</t>
  </si>
  <si>
    <t>At 31 March 2005</t>
  </si>
  <si>
    <t>statements for the year ended 31 December 2004 and the accompanying explanatory notes attached to this interim financial statements.</t>
  </si>
  <si>
    <t xml:space="preserve">statements for the year ended 31 December 2004 and the accompanying explanatory notes attached to this interim </t>
  </si>
  <si>
    <t>Changes in investment</t>
  </si>
  <si>
    <t>are consistent with those adopted for the financial year ended 31 December 2004.</t>
  </si>
  <si>
    <t>There is no audit qualification on the annual financial statements for the financial year ended 31 December 2004.</t>
  </si>
  <si>
    <t>ended 31 December 2004.</t>
  </si>
  <si>
    <t>year ended 31 December 2004. The accounting policies and methods of computation adopted by the Group in the interim financial statements</t>
  </si>
  <si>
    <t>31 Mac '05</t>
  </si>
  <si>
    <t>Review of group results for the quarter ended 31 March 2005</t>
  </si>
  <si>
    <t>Current year's prospects</t>
  </si>
  <si>
    <t>There were no investments in quoted securities as at 31 March 2005.</t>
  </si>
  <si>
    <t>The Group's borrowing as at 31 March 2005 (which are denominated in Ringgit Malaysia) are as follows :</t>
  </si>
  <si>
    <t>Directors in accordance with a resolution passed during the Board of Directors' meeting held on 16 May 2005.</t>
  </si>
  <si>
    <t>16 May 2005</t>
  </si>
  <si>
    <t xml:space="preserve">The issuance of this quarterly report on consolidated results for the first quarter ended 31 March 2005 was authorised by the Board of </t>
  </si>
  <si>
    <t>and a loss before taxation of RM0.396 million for the first quarter ended 31 March 2005 as compared to an operating profit of RM0.145 million</t>
  </si>
  <si>
    <t xml:space="preserve">million recorded in the previous year's corresponding period. The lower revenue resulted in an operating loss for the Group of RM0.308 million </t>
  </si>
  <si>
    <t>For the current quarter, the Group achieved a revenue of RM758,000 as compared to RM762,000 in the preceding quarter. The  Group</t>
  </si>
  <si>
    <t xml:space="preserve">registered a loss before taxation of RM0.396 million for the quarter as compared to a loss before taxation of RM1.181 million in the </t>
  </si>
  <si>
    <t>31 Mac '04</t>
  </si>
  <si>
    <t xml:space="preserve">No provision for taxation was made for the quarter ended 31 March 2005 mainly due to the pioneer status incentive enjoyed by </t>
  </si>
  <si>
    <t>as at 31 March 2005.</t>
  </si>
  <si>
    <t xml:space="preserve">      implemented on 8 November 2004. However, no options have been offered pursuant to the scheme as at 31 March 2005.</t>
  </si>
  <si>
    <t>was previously recognised.</t>
  </si>
  <si>
    <t xml:space="preserve">Cash and cash equivalents at 31 March </t>
  </si>
  <si>
    <t>Company Secretaries</t>
  </si>
  <si>
    <t>There was no material litigation as at 10 May 2005, being a date not earlier than 7 days from the date of this announcement.</t>
  </si>
  <si>
    <t>On current quarter and  financial year to date, the Group registered a revenue of RM0.758 million, a marginal decrease of 4.2% from RM0.792</t>
  </si>
  <si>
    <t>and a profit before taxation of RM0.144 million as reported in the previous year's corresponding period, mainly due to higher other income which</t>
  </si>
  <si>
    <t xml:space="preserve">immediate preceding quarter. The smaller loss before taxation was mainly the results of several cost reduction measures taken by the </t>
  </si>
  <si>
    <t>Company as well as there being no allowance for doubtful debts made for the current quarter under review.</t>
  </si>
  <si>
    <t>FOR THE MESDAQ MARKET</t>
  </si>
  <si>
    <t>ADDITIONAL INFORMATION REQUIRED BY BURSA MALAYSIA SECURITIES BERHAD'S LISTING REQUIREMENTS</t>
  </si>
  <si>
    <t>Baring unforeseen circumstances, the performance for the financial year of the Group is expected to improve following the ongoing efforts</t>
  </si>
  <si>
    <t>the remaining quarters of the current financial year.</t>
  </si>
  <si>
    <t>of the Group to reduce its operating costs and the Group's plans to increase its sales marketing efforts in its overseas markets for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</si>
</sst>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_);[Red]\(0\)"/>
    <numFmt numFmtId="175" formatCode="0_);\(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\(#,##0\)"/>
    <numFmt numFmtId="180" formatCode="_(* #,##0.000_);_(* \(#,##0.000\);_(* &quot;-&quot;??_);_(@_)"/>
  </numFmts>
  <fonts count="1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2" fillId="0" borderId="2" xfId="15" applyNumberFormat="1" applyFont="1" applyBorder="1" applyAlignment="1">
      <alignment/>
    </xf>
    <xf numFmtId="173" fontId="2" fillId="0" borderId="0" xfId="15" applyNumberFormat="1" applyFont="1" applyAlignment="1">
      <alignment/>
    </xf>
    <xf numFmtId="173" fontId="2" fillId="0" borderId="3" xfId="15" applyNumberFormat="1" applyFont="1" applyBorder="1" applyAlignment="1">
      <alignment/>
    </xf>
    <xf numFmtId="173" fontId="2" fillId="0" borderId="1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4" xfId="15" applyNumberFormat="1" applyFont="1" applyBorder="1" applyAlignment="1">
      <alignment/>
    </xf>
    <xf numFmtId="173" fontId="2" fillId="0" borderId="5" xfId="15" applyNumberFormat="1" applyFont="1" applyBorder="1" applyAlignment="1">
      <alignment/>
    </xf>
    <xf numFmtId="173" fontId="2" fillId="0" borderId="6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3" fontId="2" fillId="0" borderId="1" xfId="0" applyNumberFormat="1" applyFont="1" applyBorder="1" applyAlignment="1">
      <alignment/>
    </xf>
    <xf numFmtId="173" fontId="2" fillId="0" borderId="0" xfId="15" applyNumberFormat="1" applyFont="1" applyAlignment="1">
      <alignment horizontal="right"/>
    </xf>
    <xf numFmtId="173" fontId="2" fillId="0" borderId="3" xfId="15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3" fontId="2" fillId="0" borderId="8" xfId="15" applyNumberFormat="1" applyFont="1" applyBorder="1" applyAlignment="1">
      <alignment/>
    </xf>
    <xf numFmtId="173" fontId="2" fillId="0" borderId="9" xfId="15" applyNumberFormat="1" applyFont="1" applyBorder="1" applyAlignment="1">
      <alignment/>
    </xf>
    <xf numFmtId="173" fontId="2" fillId="0" borderId="10" xfId="15" applyNumberFormat="1" applyFont="1" applyBorder="1" applyAlignment="1">
      <alignment/>
    </xf>
    <xf numFmtId="173" fontId="2" fillId="0" borderId="11" xfId="15" applyNumberFormat="1" applyFont="1" applyBorder="1" applyAlignment="1">
      <alignment/>
    </xf>
    <xf numFmtId="173" fontId="2" fillId="0" borderId="12" xfId="15" applyNumberFormat="1" applyFont="1" applyBorder="1" applyAlignment="1">
      <alignment/>
    </xf>
    <xf numFmtId="173" fontId="2" fillId="0" borderId="13" xfId="15" applyNumberFormat="1" applyFont="1" applyBorder="1" applyAlignment="1">
      <alignment/>
    </xf>
    <xf numFmtId="173" fontId="2" fillId="0" borderId="14" xfId="15" applyNumberFormat="1" applyFont="1" applyBorder="1" applyAlignment="1">
      <alignment/>
    </xf>
    <xf numFmtId="0" fontId="2" fillId="2" borderId="0" xfId="0" applyFont="1" applyFill="1" applyAlignment="1">
      <alignment/>
    </xf>
    <xf numFmtId="15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173" fontId="2" fillId="2" borderId="0" xfId="15" applyNumberFormat="1" applyFont="1" applyFill="1" applyAlignment="1">
      <alignment/>
    </xf>
    <xf numFmtId="173" fontId="2" fillId="2" borderId="3" xfId="15" applyNumberFormat="1" applyFont="1" applyFill="1" applyBorder="1" applyAlignment="1">
      <alignment/>
    </xf>
    <xf numFmtId="173" fontId="2" fillId="2" borderId="0" xfId="15" applyNumberFormat="1" applyFont="1" applyFill="1" applyBorder="1" applyAlignment="1">
      <alignment/>
    </xf>
    <xf numFmtId="173" fontId="2" fillId="2" borderId="1" xfId="15" applyNumberFormat="1" applyFont="1" applyFill="1" applyBorder="1" applyAlignment="1">
      <alignment/>
    </xf>
    <xf numFmtId="171" fontId="2" fillId="0" borderId="2" xfId="15" applyFont="1" applyBorder="1" applyAlignment="1">
      <alignment/>
    </xf>
    <xf numFmtId="171" fontId="2" fillId="2" borderId="0" xfId="15" applyFont="1" applyFill="1" applyAlignment="1">
      <alignment/>
    </xf>
    <xf numFmtId="171" fontId="2" fillId="2" borderId="2" xfId="15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173" fontId="2" fillId="2" borderId="0" xfId="0" applyNumberFormat="1" applyFont="1" applyFill="1" applyAlignment="1">
      <alignment/>
    </xf>
    <xf numFmtId="0" fontId="2" fillId="2" borderId="3" xfId="0" applyFont="1" applyFill="1" applyBorder="1" applyAlignment="1">
      <alignment/>
    </xf>
    <xf numFmtId="173" fontId="2" fillId="0" borderId="1" xfId="15" applyNumberFormat="1" applyFont="1" applyBorder="1" applyAlignment="1">
      <alignment horizontal="right"/>
    </xf>
    <xf numFmtId="173" fontId="1" fillId="0" borderId="15" xfId="15" applyNumberFormat="1" applyFont="1" applyBorder="1" applyAlignment="1">
      <alignment/>
    </xf>
    <xf numFmtId="171" fontId="2" fillId="0" borderId="0" xfId="15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3" fontId="2" fillId="0" borderId="0" xfId="15" applyNumberFormat="1" applyFont="1" applyFill="1" applyAlignment="1">
      <alignment/>
    </xf>
    <xf numFmtId="173" fontId="2" fillId="0" borderId="0" xfId="15" applyNumberFormat="1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Fill="1" applyAlignment="1">
      <alignment/>
    </xf>
    <xf numFmtId="173" fontId="2" fillId="0" borderId="3" xfId="15" applyNumberFormat="1" applyFont="1" applyFill="1" applyBorder="1" applyAlignment="1">
      <alignment/>
    </xf>
    <xf numFmtId="173" fontId="2" fillId="0" borderId="15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173" fontId="2" fillId="0" borderId="0" xfId="15" applyNumberFormat="1" applyFont="1" applyFill="1" applyBorder="1" applyAlignment="1">
      <alignment/>
    </xf>
    <xf numFmtId="175" fontId="2" fillId="0" borderId="0" xfId="0" applyNumberFormat="1" applyFont="1" applyAlignment="1">
      <alignment/>
    </xf>
    <xf numFmtId="15" fontId="2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 quotePrefix="1">
      <alignment/>
    </xf>
    <xf numFmtId="171" fontId="2" fillId="0" borderId="0" xfId="15" applyFont="1" applyAlignment="1">
      <alignment horizontal="center"/>
    </xf>
    <xf numFmtId="179" fontId="2" fillId="0" borderId="0" xfId="0" applyNumberFormat="1" applyFont="1" applyAlignment="1">
      <alignment/>
    </xf>
    <xf numFmtId="179" fontId="2" fillId="0" borderId="0" xfId="15" applyNumberFormat="1" applyFont="1" applyAlignment="1">
      <alignment/>
    </xf>
    <xf numFmtId="0" fontId="7" fillId="0" borderId="0" xfId="0" applyFont="1" applyAlignment="1">
      <alignment/>
    </xf>
    <xf numFmtId="173" fontId="7" fillId="0" borderId="0" xfId="15" applyNumberFormat="1" applyFont="1" applyAlignment="1">
      <alignment/>
    </xf>
    <xf numFmtId="179" fontId="7" fillId="0" borderId="0" xfId="0" applyNumberFormat="1" applyFont="1" applyAlignment="1">
      <alignment/>
    </xf>
    <xf numFmtId="173" fontId="2" fillId="0" borderId="2" xfId="15" applyNumberFormat="1" applyFont="1" applyBorder="1" applyAlignment="1">
      <alignment horizontal="center"/>
    </xf>
    <xf numFmtId="173" fontId="2" fillId="0" borderId="0" xfId="0" applyNumberFormat="1" applyFont="1" applyAlignment="1">
      <alignment/>
    </xf>
    <xf numFmtId="15" fontId="3" fillId="0" borderId="0" xfId="0" applyNumberFormat="1" applyFont="1" applyAlignment="1">
      <alignment horizontal="center"/>
    </xf>
    <xf numFmtId="179" fontId="1" fillId="0" borderId="15" xfId="15" applyNumberFormat="1" applyFont="1" applyBorder="1" applyAlignment="1">
      <alignment/>
    </xf>
    <xf numFmtId="173" fontId="7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173" fontId="2" fillId="0" borderId="0" xfId="15" applyNumberFormat="1" applyFont="1" applyBorder="1" applyAlignment="1">
      <alignment horizontal="right"/>
    </xf>
    <xf numFmtId="173" fontId="7" fillId="0" borderId="0" xfId="15" applyNumberFormat="1" applyFont="1" applyBorder="1" applyAlignment="1">
      <alignment horizontal="right"/>
    </xf>
    <xf numFmtId="173" fontId="9" fillId="0" borderId="0" xfId="0" applyNumberFormat="1" applyFont="1" applyAlignment="1">
      <alignment/>
    </xf>
    <xf numFmtId="0" fontId="2" fillId="0" borderId="0" xfId="0" applyFont="1" applyFill="1" applyAlignment="1" quotePrefix="1">
      <alignment/>
    </xf>
    <xf numFmtId="173" fontId="0" fillId="0" borderId="0" xfId="0" applyNumberFormat="1" applyAlignment="1">
      <alignment/>
    </xf>
    <xf numFmtId="43" fontId="2" fillId="0" borderId="0" xfId="0" applyNumberFormat="1" applyFont="1" applyAlignment="1">
      <alignment/>
    </xf>
    <xf numFmtId="171" fontId="2" fillId="0" borderId="2" xfId="15" applyFont="1" applyFill="1" applyBorder="1" applyAlignment="1">
      <alignment/>
    </xf>
    <xf numFmtId="179" fontId="2" fillId="0" borderId="1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workbookViewId="0" topLeftCell="A1">
      <selection activeCell="E41" sqref="E41"/>
    </sheetView>
  </sheetViews>
  <sheetFormatPr defaultColWidth="9.140625" defaultRowHeight="12.75"/>
  <cols>
    <col min="1" max="1" width="43.8515625" style="2" customWidth="1"/>
    <col min="2" max="2" width="9.00390625" style="2" bestFit="1" customWidth="1"/>
    <col min="3" max="3" width="14.140625" style="2" customWidth="1"/>
    <col min="4" max="4" width="1.8515625" style="2" customWidth="1"/>
    <col min="5" max="5" width="15.7109375" style="2" bestFit="1" customWidth="1"/>
    <col min="6" max="6" width="4.57421875" style="2" customWidth="1"/>
    <col min="7" max="7" width="13.8515625" style="2" customWidth="1"/>
    <col min="8" max="8" width="1.7109375" style="2" customWidth="1"/>
    <col min="9" max="9" width="15.00390625" style="2" customWidth="1"/>
    <col min="10" max="10" width="3.28125" style="2" hidden="1" customWidth="1"/>
    <col min="11" max="11" width="12.28125" style="34" hidden="1" customWidth="1"/>
    <col min="12" max="12" width="3.28125" style="2" hidden="1" customWidth="1"/>
    <col min="13" max="13" width="11.00390625" style="34" hidden="1" customWidth="1"/>
    <col min="14" max="14" width="3.7109375" style="2" hidden="1" customWidth="1"/>
    <col min="15" max="15" width="10.57421875" style="34" hidden="1" customWidth="1"/>
    <col min="16" max="16" width="0" style="2" hidden="1" customWidth="1"/>
    <col min="17" max="17" width="5.140625" style="2" hidden="1" customWidth="1"/>
    <col min="18" max="18" width="12.8515625" style="2" hidden="1" customWidth="1"/>
    <col min="19" max="19" width="3.28125" style="2" hidden="1" customWidth="1"/>
    <col min="20" max="20" width="12.57421875" style="7" customWidth="1"/>
    <col min="21" max="16384" width="9.140625" style="2" customWidth="1"/>
  </cols>
  <sheetData>
    <row r="1" ht="15.75">
      <c r="A1" s="1" t="s">
        <v>154</v>
      </c>
    </row>
    <row r="2" ht="15.75">
      <c r="A2" s="1" t="s">
        <v>155</v>
      </c>
    </row>
    <row r="3" ht="15.75">
      <c r="A3" s="1"/>
    </row>
    <row r="4" spans="1:2" ht="15.75">
      <c r="A4" s="1" t="s">
        <v>0</v>
      </c>
      <c r="B4" s="1"/>
    </row>
    <row r="5" spans="1:2" ht="15.75">
      <c r="A5" s="1" t="s">
        <v>240</v>
      </c>
      <c r="B5" s="1"/>
    </row>
    <row r="7" spans="1:2" ht="15.75">
      <c r="A7" s="1" t="s">
        <v>194</v>
      </c>
      <c r="B7" s="1"/>
    </row>
    <row r="8" spans="1:12" ht="16.5" thickBot="1">
      <c r="A8" s="18"/>
      <c r="B8" s="18"/>
      <c r="C8" s="19"/>
      <c r="D8" s="19"/>
      <c r="E8" s="19"/>
      <c r="F8" s="19"/>
      <c r="G8" s="19"/>
      <c r="H8" s="19"/>
      <c r="I8" s="19"/>
      <c r="J8" s="17"/>
      <c r="K8" s="45"/>
      <c r="L8" s="17"/>
    </row>
    <row r="10" spans="3:9" ht="15.75">
      <c r="C10" s="86" t="s">
        <v>193</v>
      </c>
      <c r="D10" s="86"/>
      <c r="E10" s="86"/>
      <c r="G10" s="86" t="s">
        <v>192</v>
      </c>
      <c r="H10" s="86"/>
      <c r="I10" s="86"/>
    </row>
    <row r="11" spans="2:18" ht="15.75">
      <c r="B11" s="1"/>
      <c r="C11" s="4" t="s">
        <v>182</v>
      </c>
      <c r="D11" s="4"/>
      <c r="E11" s="4" t="s">
        <v>187</v>
      </c>
      <c r="F11" s="1"/>
      <c r="G11" s="4" t="s">
        <v>162</v>
      </c>
      <c r="H11" s="4"/>
      <c r="I11" s="4" t="s">
        <v>187</v>
      </c>
      <c r="J11" s="4"/>
      <c r="K11" s="36" t="s">
        <v>137</v>
      </c>
      <c r="L11" s="4"/>
      <c r="M11" s="44" t="s">
        <v>136</v>
      </c>
      <c r="R11" s="4"/>
    </row>
    <row r="12" spans="2:18" ht="15.75">
      <c r="B12" s="1"/>
      <c r="C12" s="4" t="s">
        <v>190</v>
      </c>
      <c r="D12" s="4"/>
      <c r="E12" s="4" t="s">
        <v>188</v>
      </c>
      <c r="F12" s="1"/>
      <c r="G12" s="4" t="s">
        <v>190</v>
      </c>
      <c r="H12" s="4"/>
      <c r="I12" s="4" t="s">
        <v>188</v>
      </c>
      <c r="J12" s="4"/>
      <c r="K12" s="36"/>
      <c r="L12" s="4"/>
      <c r="M12" s="44"/>
      <c r="R12" s="4"/>
    </row>
    <row r="13" spans="2:18" ht="15.75">
      <c r="B13" s="1"/>
      <c r="C13" s="4" t="s">
        <v>8</v>
      </c>
      <c r="D13" s="4"/>
      <c r="E13" s="4" t="s">
        <v>8</v>
      </c>
      <c r="F13" s="1"/>
      <c r="G13" s="4" t="s">
        <v>191</v>
      </c>
      <c r="H13" s="4"/>
      <c r="I13" s="4" t="s">
        <v>189</v>
      </c>
      <c r="J13" s="4"/>
      <c r="K13" s="36"/>
      <c r="L13" s="4"/>
      <c r="M13" s="44"/>
      <c r="R13" s="4"/>
    </row>
    <row r="14" spans="2:18" ht="15.75">
      <c r="B14" s="4" t="s">
        <v>1</v>
      </c>
      <c r="C14" s="5">
        <v>38442</v>
      </c>
      <c r="D14" s="4"/>
      <c r="E14" s="5">
        <v>38077</v>
      </c>
      <c r="F14" s="4"/>
      <c r="G14" s="5">
        <v>38442</v>
      </c>
      <c r="H14" s="4"/>
      <c r="I14" s="5">
        <v>38077</v>
      </c>
      <c r="J14" s="5"/>
      <c r="K14" s="35"/>
      <c r="L14" s="5"/>
      <c r="M14" s="35"/>
      <c r="O14" s="36" t="s">
        <v>138</v>
      </c>
      <c r="R14" s="5">
        <v>38260</v>
      </c>
    </row>
    <row r="15" spans="2:15" ht="15.75">
      <c r="B15" s="1"/>
      <c r="C15" s="4" t="s">
        <v>2</v>
      </c>
      <c r="D15" s="4"/>
      <c r="E15" s="4" t="s">
        <v>2</v>
      </c>
      <c r="F15" s="4"/>
      <c r="G15" s="4" t="s">
        <v>2</v>
      </c>
      <c r="H15" s="4"/>
      <c r="I15" s="4" t="s">
        <v>2</v>
      </c>
      <c r="J15" s="4"/>
      <c r="K15" s="36" t="s">
        <v>2</v>
      </c>
      <c r="L15" s="4"/>
      <c r="M15" s="36" t="s">
        <v>2</v>
      </c>
      <c r="O15" s="36" t="s">
        <v>2</v>
      </c>
    </row>
    <row r="16" spans="2:12" ht="15.75">
      <c r="B16" s="1"/>
      <c r="C16" s="1"/>
      <c r="D16" s="1"/>
      <c r="E16" s="1"/>
      <c r="F16" s="1"/>
      <c r="G16" s="1"/>
      <c r="H16" s="1"/>
      <c r="I16" s="1"/>
      <c r="J16" s="1"/>
      <c r="K16" s="44"/>
      <c r="L16" s="1"/>
    </row>
    <row r="17" spans="1:20" ht="15.75">
      <c r="A17" s="1" t="s">
        <v>3</v>
      </c>
      <c r="B17" s="26" t="s">
        <v>69</v>
      </c>
      <c r="C17" s="10">
        <f>+G17-R17</f>
        <v>758</v>
      </c>
      <c r="D17" s="10"/>
      <c r="E17" s="60">
        <v>792</v>
      </c>
      <c r="F17" s="10"/>
      <c r="G17" s="10">
        <v>758</v>
      </c>
      <c r="H17" s="10"/>
      <c r="I17" s="53">
        <v>792</v>
      </c>
      <c r="J17" s="10"/>
      <c r="K17" s="39"/>
      <c r="L17" s="10"/>
      <c r="M17" s="37"/>
      <c r="O17" s="46">
        <f>K17-C17</f>
        <v>-758</v>
      </c>
      <c r="R17" s="7"/>
      <c r="T17" s="81"/>
    </row>
    <row r="18" spans="1:20" ht="15.75">
      <c r="A18" s="1"/>
      <c r="C18" s="10"/>
      <c r="D18" s="10"/>
      <c r="E18" s="60"/>
      <c r="F18" s="10"/>
      <c r="G18" s="10"/>
      <c r="H18" s="10"/>
      <c r="I18" s="53"/>
      <c r="J18" s="10"/>
      <c r="K18" s="39"/>
      <c r="L18" s="10"/>
      <c r="M18" s="37"/>
      <c r="R18" s="7"/>
      <c r="T18"/>
    </row>
    <row r="19" spans="1:20" ht="15.75">
      <c r="A19" s="2" t="s">
        <v>135</v>
      </c>
      <c r="C19" s="10">
        <f>+G19-R19</f>
        <v>86</v>
      </c>
      <c r="D19" s="10"/>
      <c r="E19" s="60">
        <v>541</v>
      </c>
      <c r="F19" s="10"/>
      <c r="G19" s="10">
        <f>21+65</f>
        <v>86</v>
      </c>
      <c r="H19" s="10"/>
      <c r="I19" s="53">
        <v>541</v>
      </c>
      <c r="J19" s="10"/>
      <c r="K19" s="39"/>
      <c r="L19" s="10"/>
      <c r="M19" s="37"/>
      <c r="O19" s="46">
        <f>K19-C19</f>
        <v>-86</v>
      </c>
      <c r="R19" s="7"/>
      <c r="T19"/>
    </row>
    <row r="20" spans="1:20" ht="15.75">
      <c r="A20" s="2" t="s">
        <v>123</v>
      </c>
      <c r="B20" s="82"/>
      <c r="C20" s="10">
        <f>+G20-R20</f>
        <v>-985</v>
      </c>
      <c r="D20" s="10"/>
      <c r="E20" s="60">
        <v>-1074</v>
      </c>
      <c r="F20" s="10"/>
      <c r="G20" s="10">
        <f>-692-481+72+116</f>
        <v>-985</v>
      </c>
      <c r="H20" s="10"/>
      <c r="I20" s="53">
        <v>-1074</v>
      </c>
      <c r="J20" s="10"/>
      <c r="K20" s="39"/>
      <c r="L20" s="10"/>
      <c r="M20" s="37"/>
      <c r="O20" s="46">
        <f>K20-C20</f>
        <v>985</v>
      </c>
      <c r="R20" s="7"/>
      <c r="T20"/>
    </row>
    <row r="21" spans="1:20" ht="15.75">
      <c r="A21" s="2" t="s">
        <v>124</v>
      </c>
      <c r="C21" s="10">
        <f>+G21-R21</f>
        <v>-167</v>
      </c>
      <c r="D21" s="10"/>
      <c r="E21" s="60">
        <v>-114</v>
      </c>
      <c r="F21" s="10"/>
      <c r="G21" s="10">
        <f>-72-116+21</f>
        <v>-167</v>
      </c>
      <c r="H21" s="10"/>
      <c r="I21" s="53">
        <v>-114</v>
      </c>
      <c r="J21" s="10"/>
      <c r="K21" s="39"/>
      <c r="L21" s="10"/>
      <c r="M21" s="37"/>
      <c r="O21" s="46">
        <f>K21-C21</f>
        <v>167</v>
      </c>
      <c r="R21" s="7"/>
      <c r="T21"/>
    </row>
    <row r="22" spans="3:20" ht="15.75">
      <c r="C22" s="8"/>
      <c r="D22" s="7"/>
      <c r="E22" s="57"/>
      <c r="F22" s="7"/>
      <c r="G22" s="8"/>
      <c r="H22" s="7"/>
      <c r="I22" s="57"/>
      <c r="J22" s="10"/>
      <c r="K22" s="38"/>
      <c r="L22" s="10"/>
      <c r="M22" s="38"/>
      <c r="O22" s="47"/>
      <c r="R22" s="8"/>
      <c r="T22"/>
    </row>
    <row r="23" spans="1:20" ht="15.75">
      <c r="A23" s="1" t="s">
        <v>183</v>
      </c>
      <c r="C23" s="7">
        <f>SUM(C17:C22)</f>
        <v>-308</v>
      </c>
      <c r="D23" s="7"/>
      <c r="E23" s="53">
        <f>SUM(E17:E22)</f>
        <v>145</v>
      </c>
      <c r="F23" s="7"/>
      <c r="G23" s="7">
        <f>SUM(G17:G22)</f>
        <v>-308</v>
      </c>
      <c r="H23" s="7"/>
      <c r="I23" s="53">
        <f>SUM(I17:I22)</f>
        <v>145</v>
      </c>
      <c r="J23" s="7"/>
      <c r="K23" s="37"/>
      <c r="L23" s="7"/>
      <c r="M23" s="37"/>
      <c r="O23" s="37">
        <f>SUM(O17:O22)</f>
        <v>308</v>
      </c>
      <c r="R23" s="7"/>
      <c r="T23"/>
    </row>
    <row r="24" spans="1:20" ht="15.75">
      <c r="A24" s="1"/>
      <c r="C24" s="7"/>
      <c r="D24" s="7"/>
      <c r="E24" s="53"/>
      <c r="F24" s="7"/>
      <c r="G24" s="7"/>
      <c r="H24" s="7"/>
      <c r="I24" s="53"/>
      <c r="J24" s="7"/>
      <c r="K24" s="37"/>
      <c r="L24" s="7"/>
      <c r="M24" s="37"/>
      <c r="O24" s="37"/>
      <c r="R24" s="7"/>
      <c r="T24"/>
    </row>
    <row r="25" spans="1:20" ht="15.75">
      <c r="A25" s="2" t="s">
        <v>219</v>
      </c>
      <c r="C25" s="10">
        <f>+G25-R25</f>
        <v>-78</v>
      </c>
      <c r="D25" s="7"/>
      <c r="E25" s="53">
        <v>0</v>
      </c>
      <c r="F25" s="7"/>
      <c r="G25" s="7">
        <v>-78</v>
      </c>
      <c r="H25" s="7"/>
      <c r="I25" s="53">
        <v>0</v>
      </c>
      <c r="J25" s="7"/>
      <c r="K25" s="37"/>
      <c r="L25" s="7"/>
      <c r="M25" s="37"/>
      <c r="O25" s="37"/>
      <c r="R25" s="7"/>
      <c r="T25"/>
    </row>
    <row r="26" spans="3:20" ht="15.75">
      <c r="C26" s="7"/>
      <c r="D26" s="7"/>
      <c r="E26" s="53"/>
      <c r="F26" s="7"/>
      <c r="G26" s="7"/>
      <c r="H26" s="7"/>
      <c r="I26" s="53"/>
      <c r="J26" s="7"/>
      <c r="K26" s="37"/>
      <c r="L26" s="7"/>
      <c r="M26" s="37"/>
      <c r="R26" s="7"/>
      <c r="T26"/>
    </row>
    <row r="27" spans="1:20" ht="15.75">
      <c r="A27" s="2" t="s">
        <v>4</v>
      </c>
      <c r="C27" s="10">
        <f>+G27-R27</f>
        <v>-10</v>
      </c>
      <c r="D27" s="7"/>
      <c r="E27" s="53">
        <v>-1</v>
      </c>
      <c r="F27" s="7"/>
      <c r="G27" s="10">
        <v>-10</v>
      </c>
      <c r="H27" s="7"/>
      <c r="I27" s="53">
        <v>-1</v>
      </c>
      <c r="J27" s="7"/>
      <c r="K27" s="37"/>
      <c r="L27" s="7"/>
      <c r="M27" s="37"/>
      <c r="O27" s="46">
        <f>K27-C27</f>
        <v>10</v>
      </c>
      <c r="R27" s="7"/>
      <c r="T27"/>
    </row>
    <row r="28" spans="3:20" ht="15.75">
      <c r="C28" s="8"/>
      <c r="D28" s="7"/>
      <c r="E28" s="57"/>
      <c r="F28" s="7"/>
      <c r="G28" s="8"/>
      <c r="H28" s="7"/>
      <c r="I28" s="57"/>
      <c r="J28" s="10"/>
      <c r="K28" s="38"/>
      <c r="L28" s="10"/>
      <c r="M28" s="38"/>
      <c r="O28" s="47"/>
      <c r="R28" s="8"/>
      <c r="T28"/>
    </row>
    <row r="29" spans="1:20" ht="15.75">
      <c r="A29" s="1" t="s">
        <v>170</v>
      </c>
      <c r="B29" s="26"/>
      <c r="C29" s="7">
        <f>SUM(C23:C27)</f>
        <v>-396</v>
      </c>
      <c r="D29" s="7"/>
      <c r="E29" s="53">
        <f>SUM(E23:E27)</f>
        <v>144</v>
      </c>
      <c r="F29" s="7"/>
      <c r="G29" s="7">
        <f>SUM(G23:G27)</f>
        <v>-396</v>
      </c>
      <c r="H29" s="7"/>
      <c r="I29" s="53">
        <f>SUM(I23:I27)</f>
        <v>144</v>
      </c>
      <c r="J29" s="7"/>
      <c r="K29" s="37"/>
      <c r="L29" s="7"/>
      <c r="M29" s="37"/>
      <c r="O29" s="37">
        <f>SUM(O23:O27)</f>
        <v>318</v>
      </c>
      <c r="R29" s="7"/>
      <c r="T29"/>
    </row>
    <row r="30" spans="3:20" ht="15.75">
      <c r="C30" s="7"/>
      <c r="D30" s="7"/>
      <c r="E30" s="53"/>
      <c r="F30" s="7"/>
      <c r="G30" s="7"/>
      <c r="H30" s="7"/>
      <c r="I30" s="53"/>
      <c r="J30" s="7"/>
      <c r="K30" s="37"/>
      <c r="L30" s="7"/>
      <c r="M30" s="37"/>
      <c r="R30" s="7"/>
      <c r="T30"/>
    </row>
    <row r="31" spans="1:20" ht="15.75">
      <c r="A31" s="2" t="s">
        <v>5</v>
      </c>
      <c r="B31" s="26" t="s">
        <v>97</v>
      </c>
      <c r="C31" s="10">
        <f>+G31-R31</f>
        <v>0</v>
      </c>
      <c r="D31" s="10"/>
      <c r="E31" s="53">
        <v>-2</v>
      </c>
      <c r="F31" s="10"/>
      <c r="G31" s="10">
        <v>0</v>
      </c>
      <c r="H31" s="10"/>
      <c r="I31" s="53">
        <v>-2</v>
      </c>
      <c r="J31" s="7"/>
      <c r="K31" s="37"/>
      <c r="L31" s="7"/>
      <c r="M31" s="37"/>
      <c r="O31" s="46">
        <f>K31-C31</f>
        <v>0</v>
      </c>
      <c r="R31" s="7"/>
      <c r="T31"/>
    </row>
    <row r="32" spans="2:20" ht="15.75">
      <c r="B32" s="26"/>
      <c r="C32" s="8"/>
      <c r="D32" s="7"/>
      <c r="E32" s="8"/>
      <c r="F32" s="7"/>
      <c r="G32" s="8"/>
      <c r="H32" s="7"/>
      <c r="I32" s="8"/>
      <c r="J32" s="7"/>
      <c r="K32" s="37"/>
      <c r="L32" s="7"/>
      <c r="M32" s="37"/>
      <c r="O32" s="46"/>
      <c r="R32" s="7"/>
      <c r="T32"/>
    </row>
    <row r="33" spans="1:20" ht="15.75">
      <c r="A33" s="2" t="s">
        <v>184</v>
      </c>
      <c r="B33" s="26"/>
      <c r="C33" s="10">
        <f>+C29+C31</f>
        <v>-396</v>
      </c>
      <c r="D33" s="7"/>
      <c r="E33" s="10">
        <f>+E29+E31</f>
        <v>142</v>
      </c>
      <c r="F33" s="7"/>
      <c r="G33" s="10">
        <f>+G29+G31</f>
        <v>-396</v>
      </c>
      <c r="H33" s="7"/>
      <c r="I33" s="10">
        <f>+I29+I31</f>
        <v>142</v>
      </c>
      <c r="J33" s="7"/>
      <c r="K33" s="37"/>
      <c r="L33" s="7"/>
      <c r="M33" s="37"/>
      <c r="O33" s="46"/>
      <c r="R33" s="7"/>
      <c r="T33"/>
    </row>
    <row r="34" spans="2:20" ht="15.75">
      <c r="B34" s="26"/>
      <c r="C34" s="10"/>
      <c r="D34" s="7"/>
      <c r="E34" s="53"/>
      <c r="F34" s="7"/>
      <c r="G34" s="7"/>
      <c r="H34" s="7"/>
      <c r="I34" s="7"/>
      <c r="J34" s="7"/>
      <c r="K34" s="37"/>
      <c r="L34" s="7"/>
      <c r="M34" s="37"/>
      <c r="O34" s="46"/>
      <c r="R34" s="7"/>
      <c r="T34"/>
    </row>
    <row r="35" spans="1:20" ht="15.75">
      <c r="A35" s="2" t="s">
        <v>169</v>
      </c>
      <c r="B35" s="26"/>
      <c r="C35" s="10">
        <f>+G35-R35</f>
        <v>0</v>
      </c>
      <c r="D35" s="7"/>
      <c r="E35" s="10">
        <v>-8</v>
      </c>
      <c r="F35" s="7"/>
      <c r="G35" s="10">
        <v>0</v>
      </c>
      <c r="H35" s="7"/>
      <c r="I35" s="10">
        <v>-8</v>
      </c>
      <c r="J35" s="7"/>
      <c r="K35" s="37"/>
      <c r="L35" s="7"/>
      <c r="M35" s="37"/>
      <c r="O35" s="46"/>
      <c r="R35" s="7"/>
      <c r="T35"/>
    </row>
    <row r="36" spans="3:20" ht="15.75">
      <c r="C36" s="7"/>
      <c r="D36" s="7"/>
      <c r="E36" s="53"/>
      <c r="F36" s="7"/>
      <c r="G36" s="7"/>
      <c r="H36" s="7"/>
      <c r="I36" s="53"/>
      <c r="J36" s="7"/>
      <c r="K36" s="37"/>
      <c r="L36" s="7"/>
      <c r="M36" s="37"/>
      <c r="R36" s="7"/>
      <c r="T36"/>
    </row>
    <row r="37" spans="1:20" ht="16.5" thickBot="1">
      <c r="A37" s="1" t="s">
        <v>185</v>
      </c>
      <c r="C37" s="9">
        <f>+C33+C35</f>
        <v>-396</v>
      </c>
      <c r="D37" s="7"/>
      <c r="E37" s="9">
        <f>+E33+E35</f>
        <v>134</v>
      </c>
      <c r="F37" s="7"/>
      <c r="G37" s="9">
        <f>+G33+G35</f>
        <v>-396</v>
      </c>
      <c r="H37" s="7"/>
      <c r="I37" s="9">
        <f>+I33+I35</f>
        <v>134</v>
      </c>
      <c r="J37" s="10"/>
      <c r="K37" s="40"/>
      <c r="L37" s="10"/>
      <c r="M37" s="40"/>
      <c r="O37" s="40">
        <f>SUM(O29:O36)</f>
        <v>318</v>
      </c>
      <c r="R37" s="9"/>
      <c r="T37"/>
    </row>
    <row r="38" spans="1:20" ht="16.5" thickTop="1">
      <c r="A38" s="1"/>
      <c r="C38" s="10"/>
      <c r="D38" s="7"/>
      <c r="E38" s="60"/>
      <c r="F38" s="7"/>
      <c r="G38" s="10"/>
      <c r="H38" s="7"/>
      <c r="I38" s="53"/>
      <c r="J38" s="10"/>
      <c r="K38" s="39"/>
      <c r="L38" s="10"/>
      <c r="M38" s="37"/>
      <c r="R38" s="7"/>
      <c r="T38"/>
    </row>
    <row r="39" spans="3:20" ht="15.75">
      <c r="C39" s="7"/>
      <c r="D39" s="7"/>
      <c r="E39" s="53"/>
      <c r="F39" s="7"/>
      <c r="G39" s="7"/>
      <c r="H39" s="7"/>
      <c r="I39" s="53"/>
      <c r="J39" s="7"/>
      <c r="K39" s="37"/>
      <c r="L39" s="7"/>
      <c r="M39" s="37"/>
      <c r="R39" s="7"/>
      <c r="T39"/>
    </row>
    <row r="40" spans="1:20" ht="16.5" thickBot="1">
      <c r="A40" s="2" t="s">
        <v>197</v>
      </c>
      <c r="C40" s="41">
        <f>'Appendix B'!C137</f>
        <v>-0.66</v>
      </c>
      <c r="D40" s="7"/>
      <c r="E40" s="83">
        <v>0.22</v>
      </c>
      <c r="F40" s="7"/>
      <c r="G40" s="41">
        <f>'Appendix B'!G137</f>
        <v>-0.66</v>
      </c>
      <c r="H40" s="7"/>
      <c r="I40" s="83">
        <v>0.22</v>
      </c>
      <c r="J40" s="10"/>
      <c r="K40" s="43"/>
      <c r="L40" s="10"/>
      <c r="M40" s="43"/>
      <c r="O40" s="42"/>
      <c r="R40" s="7">
        <v>-0.9683333333333334</v>
      </c>
      <c r="T40"/>
    </row>
    <row r="41" spans="3:20" ht="16.5" thickTop="1">
      <c r="C41" s="7"/>
      <c r="D41" s="7"/>
      <c r="E41" s="69"/>
      <c r="F41" s="7"/>
      <c r="G41" s="7"/>
      <c r="H41" s="7"/>
      <c r="I41" s="69"/>
      <c r="J41" s="7"/>
      <c r="K41" s="37"/>
      <c r="L41" s="7"/>
      <c r="M41" s="37"/>
      <c r="R41" s="7"/>
      <c r="T41"/>
    </row>
    <row r="42" spans="3:20" ht="15.75">
      <c r="C42" s="7"/>
      <c r="D42" s="7"/>
      <c r="E42" s="7"/>
      <c r="F42" s="7"/>
      <c r="G42" s="7"/>
      <c r="H42" s="7"/>
      <c r="I42" s="7"/>
      <c r="J42" s="7"/>
      <c r="K42" s="37"/>
      <c r="L42" s="7"/>
      <c r="M42" s="37"/>
      <c r="R42" s="7"/>
      <c r="T42"/>
    </row>
    <row r="43" spans="3:18" ht="15.75">
      <c r="C43" s="7"/>
      <c r="D43" s="7"/>
      <c r="E43" s="7"/>
      <c r="F43" s="7"/>
      <c r="G43" s="7"/>
      <c r="H43" s="7"/>
      <c r="I43" s="7"/>
      <c r="J43" s="7"/>
      <c r="K43" s="37"/>
      <c r="L43" s="7"/>
      <c r="M43" s="37"/>
      <c r="R43" s="7"/>
    </row>
    <row r="44" spans="3:18" ht="15.75">
      <c r="C44" s="7"/>
      <c r="D44" s="7"/>
      <c r="E44" s="7"/>
      <c r="F44" s="7"/>
      <c r="G44" s="7"/>
      <c r="H44" s="7"/>
      <c r="I44" s="7"/>
      <c r="J44" s="7"/>
      <c r="K44" s="37"/>
      <c r="L44" s="7"/>
      <c r="M44" s="37"/>
      <c r="R44" s="7"/>
    </row>
    <row r="45" spans="13:18" ht="15.75">
      <c r="M45" s="37"/>
      <c r="R45" s="7"/>
    </row>
    <row r="46" spans="1:18" ht="15.75">
      <c r="A46" s="2" t="s">
        <v>159</v>
      </c>
      <c r="M46" s="37"/>
      <c r="R46" s="7"/>
    </row>
    <row r="47" spans="1:18" ht="15.75">
      <c r="A47" s="2" t="s">
        <v>243</v>
      </c>
      <c r="M47" s="37"/>
      <c r="R47" s="7"/>
    </row>
    <row r="48" spans="13:18" ht="15.75">
      <c r="M48" s="37"/>
      <c r="R48" s="7"/>
    </row>
    <row r="49" spans="13:18" ht="15.75">
      <c r="M49" s="37"/>
      <c r="R49" s="7"/>
    </row>
    <row r="50" ht="15.75">
      <c r="R50" s="7"/>
    </row>
    <row r="51" ht="15.75">
      <c r="R51" s="7"/>
    </row>
    <row r="52" ht="15.75">
      <c r="R52" s="7"/>
    </row>
    <row r="53" ht="15.75">
      <c r="R53" s="7"/>
    </row>
  </sheetData>
  <mergeCells count="2">
    <mergeCell ref="C10:E10"/>
    <mergeCell ref="G10:I10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3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3">
      <selection activeCell="F51" sqref="F51"/>
    </sheetView>
  </sheetViews>
  <sheetFormatPr defaultColWidth="9.140625" defaultRowHeight="12.75"/>
  <cols>
    <col min="1" max="1" width="5.57421875" style="2" customWidth="1"/>
    <col min="2" max="2" width="55.28125" style="2" customWidth="1"/>
    <col min="3" max="3" width="6.57421875" style="2" customWidth="1"/>
    <col min="4" max="4" width="21.00390625" style="2" customWidth="1"/>
    <col min="5" max="5" width="4.421875" style="2" customWidth="1"/>
    <col min="6" max="6" width="21.140625" style="2" customWidth="1"/>
    <col min="7" max="16384" width="9.140625" style="2" customWidth="1"/>
  </cols>
  <sheetData>
    <row r="1" ht="15.75">
      <c r="A1" s="1" t="s">
        <v>154</v>
      </c>
    </row>
    <row r="2" ht="15.75">
      <c r="A2" s="1" t="s">
        <v>155</v>
      </c>
    </row>
    <row r="4" spans="1:3" ht="15.75">
      <c r="A4" s="1" t="s">
        <v>0</v>
      </c>
      <c r="B4" s="1"/>
      <c r="C4" s="1"/>
    </row>
    <row r="5" spans="1:3" ht="15.75">
      <c r="A5" s="1" t="s">
        <v>240</v>
      </c>
      <c r="B5" s="1"/>
      <c r="C5" s="1"/>
    </row>
    <row r="7" spans="1:3" ht="15.75">
      <c r="A7" s="1" t="s">
        <v>6</v>
      </c>
      <c r="B7" s="1"/>
      <c r="C7" s="1"/>
    </row>
    <row r="8" spans="1:7" ht="16.5" thickBot="1">
      <c r="A8" s="18"/>
      <c r="B8" s="18"/>
      <c r="C8" s="18"/>
      <c r="D8" s="19"/>
      <c r="E8" s="19"/>
      <c r="F8" s="19"/>
      <c r="G8"/>
    </row>
    <row r="9" spans="2:3" ht="15.75">
      <c r="B9" s="1"/>
      <c r="C9" s="1"/>
    </row>
    <row r="10" spans="3:6" ht="15.75">
      <c r="C10" s="1"/>
      <c r="D10" s="4" t="s">
        <v>7</v>
      </c>
      <c r="E10" s="1"/>
      <c r="F10" s="4" t="s">
        <v>9</v>
      </c>
    </row>
    <row r="11" spans="3:6" ht="15.75">
      <c r="C11" s="1"/>
      <c r="D11" s="4" t="s">
        <v>8</v>
      </c>
      <c r="E11" s="1"/>
      <c r="F11" s="4" t="s">
        <v>10</v>
      </c>
    </row>
    <row r="12" spans="3:6" ht="15.75">
      <c r="C12" s="4" t="s">
        <v>1</v>
      </c>
      <c r="D12" s="5">
        <v>38442</v>
      </c>
      <c r="E12" s="4"/>
      <c r="F12" s="5">
        <v>38352</v>
      </c>
    </row>
    <row r="13" spans="3:6" ht="15.75">
      <c r="C13" s="1"/>
      <c r="D13" s="4" t="s">
        <v>2</v>
      </c>
      <c r="E13" s="4"/>
      <c r="F13" s="4" t="s">
        <v>2</v>
      </c>
    </row>
    <row r="15" spans="1:6" ht="15.75">
      <c r="A15" s="1" t="s">
        <v>84</v>
      </c>
      <c r="C15" s="26" t="s">
        <v>70</v>
      </c>
      <c r="D15" s="7">
        <v>509</v>
      </c>
      <c r="F15" s="7">
        <v>574</v>
      </c>
    </row>
    <row r="16" spans="1:6" ht="15.75">
      <c r="A16" s="1"/>
      <c r="C16" s="26"/>
      <c r="D16" s="7"/>
      <c r="F16" s="7"/>
    </row>
    <row r="17" spans="1:6" ht="15.75">
      <c r="A17" s="1" t="s">
        <v>213</v>
      </c>
      <c r="C17" s="26"/>
      <c r="D17" s="7">
        <v>270</v>
      </c>
      <c r="F17" s="7">
        <v>348</v>
      </c>
    </row>
    <row r="18" spans="1:6" ht="15.75">
      <c r="A18" s="1"/>
      <c r="D18" s="7"/>
      <c r="F18" s="7"/>
    </row>
    <row r="19" spans="1:6" ht="15.75">
      <c r="A19" s="1" t="s">
        <v>85</v>
      </c>
      <c r="D19" s="7">
        <v>900</v>
      </c>
      <c r="F19" s="24">
        <v>900</v>
      </c>
    </row>
    <row r="20" spans="1:6" ht="15.75">
      <c r="A20" s="1"/>
      <c r="D20" s="7"/>
      <c r="F20" s="7"/>
    </row>
    <row r="21" spans="1:6" ht="15.75">
      <c r="A21" s="1" t="s">
        <v>86</v>
      </c>
      <c r="D21" s="7">
        <v>2468</v>
      </c>
      <c r="F21" s="7">
        <v>2584</v>
      </c>
    </row>
    <row r="22" spans="1:6" ht="15.75">
      <c r="A22" s="1"/>
      <c r="D22" s="7"/>
      <c r="F22" s="7"/>
    </row>
    <row r="23" spans="1:6" ht="15.75">
      <c r="A23" s="1" t="s">
        <v>12</v>
      </c>
      <c r="D23" s="7"/>
      <c r="F23" s="7"/>
    </row>
    <row r="24" spans="2:6" ht="15.75">
      <c r="B24" s="2" t="s">
        <v>13</v>
      </c>
      <c r="D24" s="11">
        <v>43</v>
      </c>
      <c r="F24" s="11">
        <v>50</v>
      </c>
    </row>
    <row r="25" spans="2:6" ht="15.75">
      <c r="B25" s="2" t="s">
        <v>87</v>
      </c>
      <c r="D25" s="12">
        <f>1321+209+69</f>
        <v>1599</v>
      </c>
      <c r="F25" s="12">
        <f>1433+233+65</f>
        <v>1731</v>
      </c>
    </row>
    <row r="26" spans="2:6" ht="15.75">
      <c r="B26" s="2" t="s">
        <v>88</v>
      </c>
      <c r="D26" s="12">
        <v>853</v>
      </c>
      <c r="F26" s="12">
        <v>895</v>
      </c>
    </row>
    <row r="27" spans="2:6" ht="15.75">
      <c r="B27" s="2" t="s">
        <v>14</v>
      </c>
      <c r="D27" s="12">
        <f>1966+84</f>
        <v>2050</v>
      </c>
      <c r="F27" s="12">
        <v>1987</v>
      </c>
    </row>
    <row r="28" spans="4:6" ht="15.75">
      <c r="D28" s="13">
        <f>SUM(D24:D27)</f>
        <v>4545</v>
      </c>
      <c r="F28" s="13">
        <f>SUM(F24:F27)</f>
        <v>4663</v>
      </c>
    </row>
    <row r="29" spans="4:6" ht="15.75">
      <c r="D29" s="11"/>
      <c r="F29" s="12"/>
    </row>
    <row r="30" spans="1:6" ht="15.75">
      <c r="A30" s="1" t="s">
        <v>15</v>
      </c>
      <c r="D30" s="12"/>
      <c r="F30" s="12"/>
    </row>
    <row r="31" spans="2:6" ht="15.75">
      <c r="B31" s="2" t="s">
        <v>16</v>
      </c>
      <c r="D31" s="12">
        <f>142+260+36+2</f>
        <v>440</v>
      </c>
      <c r="F31" s="12">
        <f>282+384+38+2</f>
        <v>706</v>
      </c>
    </row>
    <row r="32" spans="2:6" ht="15.75">
      <c r="B32" s="2" t="s">
        <v>89</v>
      </c>
      <c r="D32" s="12">
        <v>0</v>
      </c>
      <c r="F32" s="12">
        <v>158</v>
      </c>
    </row>
    <row r="33" spans="2:6" ht="15.75">
      <c r="B33" s="2" t="s">
        <v>17</v>
      </c>
      <c r="C33" s="26" t="s">
        <v>111</v>
      </c>
      <c r="D33" s="12">
        <f>665+23</f>
        <v>688</v>
      </c>
      <c r="F33" s="12">
        <f>195+24</f>
        <v>219</v>
      </c>
    </row>
    <row r="34" spans="4:6" ht="15.75">
      <c r="D34" s="13">
        <f>SUM(D31:D33)</f>
        <v>1128</v>
      </c>
      <c r="F34" s="13">
        <f>SUM(F31:F33)</f>
        <v>1083</v>
      </c>
    </row>
    <row r="35" spans="4:6" ht="15.75">
      <c r="D35" s="7"/>
      <c r="F35" s="7"/>
    </row>
    <row r="36" spans="1:6" ht="15.75">
      <c r="A36" s="2" t="s">
        <v>209</v>
      </c>
      <c r="D36" s="7">
        <f>D28-D34</f>
        <v>3417</v>
      </c>
      <c r="F36" s="7">
        <f>F28-F34</f>
        <v>3580</v>
      </c>
    </row>
    <row r="37" spans="4:6" ht="15.75">
      <c r="D37" s="7"/>
      <c r="F37" s="7"/>
    </row>
    <row r="38" spans="4:6" ht="16.5" thickBot="1">
      <c r="D38" s="9">
        <f>D36+D21+D19+D15+D17</f>
        <v>7564</v>
      </c>
      <c r="F38" s="9">
        <f>F36+F21+F19+F15+F17</f>
        <v>7986</v>
      </c>
    </row>
    <row r="39" spans="4:6" ht="16.5" thickTop="1">
      <c r="D39" s="7"/>
      <c r="F39" s="7"/>
    </row>
    <row r="40" spans="1:6" ht="15.75">
      <c r="A40" s="1" t="s">
        <v>18</v>
      </c>
      <c r="D40" s="7"/>
      <c r="F40" s="7"/>
    </row>
    <row r="41" spans="1:6" ht="15.75">
      <c r="A41" s="1" t="s">
        <v>19</v>
      </c>
      <c r="D41" s="7"/>
      <c r="F41" s="7"/>
    </row>
    <row r="42" spans="2:6" ht="15.75">
      <c r="B42" s="2" t="s">
        <v>20</v>
      </c>
      <c r="D42" s="7">
        <v>6000</v>
      </c>
      <c r="F42" s="7">
        <v>6000</v>
      </c>
    </row>
    <row r="43" spans="2:6" ht="15.75">
      <c r="B43" s="2" t="s">
        <v>21</v>
      </c>
      <c r="D43" s="8">
        <v>1546</v>
      </c>
      <c r="F43" s="8">
        <v>1963</v>
      </c>
    </row>
    <row r="44" spans="4:6" ht="15.75">
      <c r="D44" s="7">
        <f>SUM(D42:D43)</f>
        <v>7546</v>
      </c>
      <c r="F44" s="7">
        <f>SUM(F42:F43)</f>
        <v>7963</v>
      </c>
    </row>
    <row r="45" spans="1:6" ht="15.75">
      <c r="A45" s="1"/>
      <c r="D45" s="7"/>
      <c r="F45" s="7"/>
    </row>
    <row r="46" spans="1:6" ht="15.75">
      <c r="A46" s="1" t="s">
        <v>22</v>
      </c>
      <c r="D46" s="7"/>
      <c r="F46" s="7"/>
    </row>
    <row r="47" spans="1:6" ht="15.75">
      <c r="A47" s="1"/>
      <c r="B47" s="2" t="s">
        <v>17</v>
      </c>
      <c r="C47" s="26" t="s">
        <v>111</v>
      </c>
      <c r="D47" s="7">
        <v>18</v>
      </c>
      <c r="F47" s="7">
        <v>23</v>
      </c>
    </row>
    <row r="48" spans="4:6" ht="15.75">
      <c r="D48" s="7"/>
      <c r="F48" s="7"/>
    </row>
    <row r="49" spans="4:6" ht="16.5" thickBot="1">
      <c r="D49" s="9">
        <f>SUM(D44:D48)</f>
        <v>7564</v>
      </c>
      <c r="F49" s="9">
        <f>SUM(F44:F48)</f>
        <v>7986</v>
      </c>
    </row>
    <row r="50" ht="16.5" thickTop="1"/>
    <row r="51" spans="1:6" ht="15.75">
      <c r="A51" s="2" t="s">
        <v>173</v>
      </c>
      <c r="D51" s="85">
        <f>(D44-D21)/D42/10</f>
        <v>0.08463333333333334</v>
      </c>
      <c r="F51" s="85">
        <f>(F44-F21)/F42/10</f>
        <v>0.08965</v>
      </c>
    </row>
    <row r="52" ht="15.75">
      <c r="F52" s="68"/>
    </row>
    <row r="53" ht="15.75">
      <c r="A53" s="2" t="s">
        <v>211</v>
      </c>
    </row>
    <row r="54" ht="15.75">
      <c r="A54" s="2" t="s">
        <v>243</v>
      </c>
    </row>
  </sheetData>
  <printOptions/>
  <pageMargins left="0.6692913385826772" right="0.5511811023622047" top="0.984251968503937" bottom="0.984251968503937" header="0.5118110236220472" footer="0.5118110236220472"/>
  <pageSetup horizontalDpi="600" verticalDpi="600" orientation="portrait" paperSize="3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30"/>
  <sheetViews>
    <sheetView workbookViewId="0" topLeftCell="A44">
      <selection activeCell="D34" sqref="D34"/>
    </sheetView>
  </sheetViews>
  <sheetFormatPr defaultColWidth="9.140625" defaultRowHeight="12.75"/>
  <cols>
    <col min="1" max="1" width="27.57421875" style="2" customWidth="1"/>
    <col min="2" max="2" width="7.28125" style="2" customWidth="1"/>
    <col min="3" max="3" width="2.00390625" style="2" customWidth="1"/>
    <col min="4" max="4" width="12.00390625" style="2" customWidth="1"/>
    <col min="5" max="5" width="1.8515625" style="2" customWidth="1"/>
    <col min="6" max="6" width="12.140625" style="2" customWidth="1"/>
    <col min="7" max="7" width="2.140625" style="2" customWidth="1"/>
    <col min="8" max="8" width="12.00390625" style="2" customWidth="1"/>
    <col min="9" max="9" width="1.8515625" style="2" customWidth="1"/>
    <col min="10" max="10" width="13.28125" style="2" customWidth="1"/>
    <col min="11" max="11" width="1.8515625" style="2" customWidth="1"/>
    <col min="12" max="12" width="13.28125" style="2" customWidth="1"/>
    <col min="13" max="13" width="1.57421875" style="2" customWidth="1"/>
    <col min="14" max="14" width="11.57421875" style="2" customWidth="1"/>
    <col min="15" max="16384" width="9.140625" style="2" customWidth="1"/>
  </cols>
  <sheetData>
    <row r="1" ht="15.75">
      <c r="A1" s="1" t="s">
        <v>154</v>
      </c>
    </row>
    <row r="2" ht="15.75">
      <c r="A2" s="1" t="s">
        <v>155</v>
      </c>
    </row>
    <row r="4" ht="15.75">
      <c r="A4" s="1" t="s">
        <v>0</v>
      </c>
    </row>
    <row r="5" ht="15.75">
      <c r="A5" s="1" t="s">
        <v>240</v>
      </c>
    </row>
    <row r="7" ht="15.75">
      <c r="A7" s="1" t="s">
        <v>200</v>
      </c>
    </row>
    <row r="8" spans="1:14" ht="16.5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0" spans="8:12" ht="15.75">
      <c r="H10" s="4" t="s">
        <v>93</v>
      </c>
      <c r="L10" s="4" t="s">
        <v>28</v>
      </c>
    </row>
    <row r="11" spans="1:14" ht="15.75">
      <c r="A11" s="1"/>
      <c r="B11" s="1"/>
      <c r="C11" s="1"/>
      <c r="D11" s="1"/>
      <c r="E11" s="1"/>
      <c r="F11" s="4"/>
      <c r="G11" s="4"/>
      <c r="H11" s="4" t="s">
        <v>94</v>
      </c>
      <c r="I11" s="1"/>
      <c r="J11" s="4" t="s">
        <v>90</v>
      </c>
      <c r="K11" s="1"/>
      <c r="L11" s="4" t="s">
        <v>232</v>
      </c>
      <c r="M11" s="1"/>
      <c r="N11" s="1"/>
    </row>
    <row r="12" spans="1:14" ht="15.75">
      <c r="A12" s="1"/>
      <c r="B12" s="1"/>
      <c r="C12" s="1"/>
      <c r="D12" s="4" t="s">
        <v>23</v>
      </c>
      <c r="E12" s="4"/>
      <c r="F12" s="4" t="s">
        <v>23</v>
      </c>
      <c r="G12" s="4"/>
      <c r="H12" s="4" t="s">
        <v>26</v>
      </c>
      <c r="I12" s="4"/>
      <c r="J12" s="4" t="s">
        <v>91</v>
      </c>
      <c r="K12" s="4"/>
      <c r="L12" s="4" t="s">
        <v>229</v>
      </c>
      <c r="M12" s="1"/>
      <c r="N12" s="1"/>
    </row>
    <row r="13" spans="1:14" ht="15.75">
      <c r="A13" s="1"/>
      <c r="B13" s="4"/>
      <c r="C13" s="1"/>
      <c r="D13" s="4" t="s">
        <v>24</v>
      </c>
      <c r="E13" s="4"/>
      <c r="F13" s="4" t="s">
        <v>25</v>
      </c>
      <c r="G13" s="4"/>
      <c r="H13" s="4" t="s">
        <v>27</v>
      </c>
      <c r="I13" s="4"/>
      <c r="J13" s="4" t="s">
        <v>92</v>
      </c>
      <c r="K13" s="4"/>
      <c r="L13" s="4" t="s">
        <v>230</v>
      </c>
      <c r="M13" s="1"/>
      <c r="N13" s="4" t="s">
        <v>30</v>
      </c>
    </row>
    <row r="14" spans="1:14" ht="15.75">
      <c r="A14" s="1" t="s">
        <v>31</v>
      </c>
      <c r="B14" s="1"/>
      <c r="C14" s="1"/>
      <c r="D14" s="4" t="s">
        <v>2</v>
      </c>
      <c r="E14" s="1"/>
      <c r="F14" s="4" t="s">
        <v>2</v>
      </c>
      <c r="G14" s="1"/>
      <c r="H14" s="4" t="s">
        <v>2</v>
      </c>
      <c r="I14" s="1"/>
      <c r="J14" s="4" t="s">
        <v>2</v>
      </c>
      <c r="K14" s="1"/>
      <c r="L14" s="4" t="s">
        <v>2</v>
      </c>
      <c r="M14" s="1"/>
      <c r="N14" s="4" t="s">
        <v>2</v>
      </c>
    </row>
    <row r="16" spans="1:14" ht="15.75">
      <c r="A16" s="2" t="s">
        <v>244</v>
      </c>
      <c r="D16" s="7">
        <v>6000</v>
      </c>
      <c r="E16" s="7"/>
      <c r="F16" s="7">
        <v>3002</v>
      </c>
      <c r="G16" s="7"/>
      <c r="H16" s="7">
        <v>1</v>
      </c>
      <c r="I16" s="7"/>
      <c r="J16" s="7">
        <v>402</v>
      </c>
      <c r="K16" s="7"/>
      <c r="L16" s="7">
        <v>-1442</v>
      </c>
      <c r="M16" s="7"/>
      <c r="N16" s="7">
        <f>SUM(D16:M16)</f>
        <v>7963</v>
      </c>
    </row>
    <row r="17" spans="4:14" ht="15.75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.75">
      <c r="A18" s="2" t="s">
        <v>133</v>
      </c>
      <c r="D18" s="7">
        <v>0</v>
      </c>
      <c r="E18" s="7"/>
      <c r="F18" s="7">
        <v>0</v>
      </c>
      <c r="G18" s="7"/>
      <c r="H18" s="7">
        <v>0</v>
      </c>
      <c r="I18" s="7"/>
      <c r="J18" s="7">
        <v>-21</v>
      </c>
      <c r="K18" s="7"/>
      <c r="L18" s="7">
        <v>0</v>
      </c>
      <c r="M18" s="7"/>
      <c r="N18" s="7">
        <f>SUM(D18:M18)</f>
        <v>-21</v>
      </c>
    </row>
    <row r="19" spans="4:14" ht="15.75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.75">
      <c r="A20" s="2" t="s">
        <v>32</v>
      </c>
      <c r="D20" s="7"/>
      <c r="E20" s="7"/>
      <c r="F20" s="7">
        <v>0</v>
      </c>
      <c r="G20" s="7"/>
      <c r="H20" s="7">
        <v>0</v>
      </c>
      <c r="I20" s="7"/>
      <c r="J20" s="7">
        <v>0</v>
      </c>
      <c r="K20" s="7"/>
      <c r="L20" s="7">
        <v>0</v>
      </c>
      <c r="M20" s="7"/>
      <c r="N20" s="7">
        <f>SUM(D20:L20)</f>
        <v>0</v>
      </c>
    </row>
    <row r="21" spans="4:14" ht="15.75"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.75">
      <c r="A22" s="2" t="s">
        <v>152</v>
      </c>
      <c r="D22" s="7">
        <v>0</v>
      </c>
      <c r="E22" s="7"/>
      <c r="F22" s="7">
        <v>0</v>
      </c>
      <c r="G22" s="7"/>
      <c r="H22" s="7">
        <v>0</v>
      </c>
      <c r="I22" s="7"/>
      <c r="J22" s="7">
        <v>0</v>
      </c>
      <c r="K22" s="7"/>
      <c r="L22" s="7">
        <v>0</v>
      </c>
      <c r="M22" s="7"/>
      <c r="N22" s="7">
        <f>SUM(D22:L22)</f>
        <v>0</v>
      </c>
    </row>
    <row r="23" spans="4:14" ht="15.75"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.75">
      <c r="A24" s="2" t="s">
        <v>121</v>
      </c>
      <c r="D24" s="27">
        <v>0</v>
      </c>
      <c r="E24" s="28"/>
      <c r="F24" s="28">
        <v>0</v>
      </c>
      <c r="G24" s="28"/>
      <c r="H24" s="28">
        <v>0</v>
      </c>
      <c r="I24" s="28"/>
      <c r="J24" s="28">
        <v>0</v>
      </c>
      <c r="K24" s="28"/>
      <c r="L24" s="28">
        <v>0</v>
      </c>
      <c r="M24" s="28"/>
      <c r="N24" s="29">
        <f>SUM(D24:L24)</f>
        <v>0</v>
      </c>
    </row>
    <row r="25" spans="4:14" ht="15.75">
      <c r="D25" s="30"/>
      <c r="E25" s="10"/>
      <c r="F25" s="10"/>
      <c r="G25" s="10"/>
      <c r="H25" s="10"/>
      <c r="I25" s="10"/>
      <c r="J25" s="10"/>
      <c r="K25" s="10"/>
      <c r="L25" s="10"/>
      <c r="M25" s="10"/>
      <c r="N25" s="31"/>
    </row>
    <row r="26" spans="1:14" ht="15.75">
      <c r="A26" s="2" t="s">
        <v>122</v>
      </c>
      <c r="D26" s="32">
        <v>0</v>
      </c>
      <c r="E26" s="8"/>
      <c r="F26" s="8">
        <v>0</v>
      </c>
      <c r="G26" s="8"/>
      <c r="H26" s="8">
        <v>0</v>
      </c>
      <c r="I26" s="8"/>
      <c r="J26" s="8">
        <v>0</v>
      </c>
      <c r="K26" s="8"/>
      <c r="L26" s="8">
        <v>0</v>
      </c>
      <c r="M26" s="8"/>
      <c r="N26" s="33">
        <f>SUM(D26:L26)</f>
        <v>0</v>
      </c>
    </row>
    <row r="27" spans="4:14" ht="15.75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.75">
      <c r="A28" s="2" t="s">
        <v>186</v>
      </c>
      <c r="D28" s="7">
        <v>0</v>
      </c>
      <c r="E28" s="7"/>
      <c r="F28" s="7">
        <v>0</v>
      </c>
      <c r="G28" s="7"/>
      <c r="H28" s="7">
        <v>0</v>
      </c>
      <c r="I28" s="7"/>
      <c r="J28" s="7">
        <v>0</v>
      </c>
      <c r="K28" s="7"/>
      <c r="L28" s="7">
        <v>-396</v>
      </c>
      <c r="M28" s="7"/>
      <c r="N28" s="7">
        <f>SUM(D28:L28)</f>
        <v>-396</v>
      </c>
    </row>
    <row r="29" spans="4:14" ht="15.7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.75">
      <c r="A30" s="2" t="s">
        <v>134</v>
      </c>
      <c r="D30" s="7">
        <v>0</v>
      </c>
      <c r="E30" s="7"/>
      <c r="F30" s="7">
        <v>0</v>
      </c>
      <c r="G30" s="7"/>
      <c r="H30" s="7">
        <v>0</v>
      </c>
      <c r="I30" s="7"/>
      <c r="J30" s="7">
        <v>0</v>
      </c>
      <c r="K30" s="7"/>
      <c r="L30" s="7">
        <v>0</v>
      </c>
      <c r="M30" s="7"/>
      <c r="N30" s="7">
        <f>SUM(D30:L30)</f>
        <v>0</v>
      </c>
    </row>
    <row r="32" spans="1:15" ht="16.5" thickBot="1">
      <c r="A32" s="2" t="s">
        <v>245</v>
      </c>
      <c r="D32" s="23">
        <f>SUM(D16:D31)</f>
        <v>6000</v>
      </c>
      <c r="E32" s="3"/>
      <c r="F32" s="23">
        <f>SUM(F16:F31)</f>
        <v>3002</v>
      </c>
      <c r="G32" s="3"/>
      <c r="H32" s="23">
        <f>SUM(H16:H31)</f>
        <v>1</v>
      </c>
      <c r="I32" s="3"/>
      <c r="J32" s="23">
        <f>SUM(J16:J31)</f>
        <v>381</v>
      </c>
      <c r="K32" s="3"/>
      <c r="L32" s="23">
        <f>SUM(L16:L31)</f>
        <v>-1838</v>
      </c>
      <c r="M32" s="3"/>
      <c r="N32" s="23">
        <f>SUM(N16:N31)</f>
        <v>7546</v>
      </c>
      <c r="O32" s="68"/>
    </row>
    <row r="33" ht="16.5" thickTop="1"/>
    <row r="36" ht="15.75">
      <c r="H36" s="4" t="s">
        <v>93</v>
      </c>
    </row>
    <row r="37" spans="1:14" ht="15.75">
      <c r="A37" s="1"/>
      <c r="B37" s="1"/>
      <c r="C37" s="1"/>
      <c r="D37" s="1"/>
      <c r="E37" s="1"/>
      <c r="F37" s="4"/>
      <c r="G37" s="4"/>
      <c r="H37" s="4" t="s">
        <v>94</v>
      </c>
      <c r="I37" s="1"/>
      <c r="J37" s="4" t="s">
        <v>90</v>
      </c>
      <c r="K37" s="1"/>
      <c r="L37" s="4"/>
      <c r="M37" s="1"/>
      <c r="N37" s="1"/>
    </row>
    <row r="38" spans="1:14" ht="15.75">
      <c r="A38" s="1"/>
      <c r="B38" s="1"/>
      <c r="C38" s="1"/>
      <c r="D38" s="4" t="s">
        <v>23</v>
      </c>
      <c r="E38" s="4"/>
      <c r="F38" s="4" t="s">
        <v>23</v>
      </c>
      <c r="G38" s="4"/>
      <c r="H38" s="4" t="s">
        <v>26</v>
      </c>
      <c r="I38" s="4"/>
      <c r="J38" s="4" t="s">
        <v>91</v>
      </c>
      <c r="K38" s="4"/>
      <c r="L38" s="4" t="s">
        <v>28</v>
      </c>
      <c r="M38" s="1"/>
      <c r="N38" s="1"/>
    </row>
    <row r="39" spans="1:14" ht="15.75">
      <c r="A39" s="1"/>
      <c r="B39" s="4"/>
      <c r="C39" s="1"/>
      <c r="D39" s="4" t="s">
        <v>24</v>
      </c>
      <c r="E39" s="4"/>
      <c r="F39" s="4" t="s">
        <v>25</v>
      </c>
      <c r="G39" s="4"/>
      <c r="H39" s="4" t="s">
        <v>27</v>
      </c>
      <c r="I39" s="4"/>
      <c r="J39" s="4" t="s">
        <v>92</v>
      </c>
      <c r="K39" s="4"/>
      <c r="L39" s="4" t="s">
        <v>29</v>
      </c>
      <c r="M39" s="1"/>
      <c r="N39" s="4" t="s">
        <v>30</v>
      </c>
    </row>
    <row r="40" spans="1:14" ht="15.75">
      <c r="A40" s="1" t="s">
        <v>31</v>
      </c>
      <c r="B40" s="1"/>
      <c r="C40" s="1"/>
      <c r="D40" s="4" t="s">
        <v>2</v>
      </c>
      <c r="E40" s="1"/>
      <c r="F40" s="4" t="s">
        <v>2</v>
      </c>
      <c r="G40" s="1"/>
      <c r="H40" s="4" t="s">
        <v>2</v>
      </c>
      <c r="I40" s="1"/>
      <c r="J40" s="4" t="s">
        <v>2</v>
      </c>
      <c r="K40" s="1"/>
      <c r="L40" s="4" t="s">
        <v>2</v>
      </c>
      <c r="M40" s="1"/>
      <c r="N40" s="4" t="s">
        <v>2</v>
      </c>
    </row>
    <row r="41" spans="1:14" ht="15.7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5" ht="15.75">
      <c r="A42" s="2" t="s">
        <v>168</v>
      </c>
      <c r="D42" s="7">
        <v>6000</v>
      </c>
      <c r="E42" s="7"/>
      <c r="F42" s="7">
        <v>3002</v>
      </c>
      <c r="G42" s="7"/>
      <c r="H42" s="7">
        <v>1</v>
      </c>
      <c r="I42" s="7"/>
      <c r="J42" s="7">
        <v>485</v>
      </c>
      <c r="K42" s="7"/>
      <c r="L42" s="7">
        <v>366</v>
      </c>
      <c r="M42" s="7"/>
      <c r="N42" s="7">
        <f>SUM(D42:M42)</f>
        <v>9854</v>
      </c>
      <c r="O42" s="72"/>
    </row>
    <row r="43" spans="4:14" ht="15.7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5" ht="15.75">
      <c r="A44" s="2" t="s">
        <v>133</v>
      </c>
      <c r="D44" s="7">
        <v>0</v>
      </c>
      <c r="E44" s="7"/>
      <c r="F44" s="7">
        <v>0</v>
      </c>
      <c r="G44" s="7"/>
      <c r="H44" s="7">
        <v>0</v>
      </c>
      <c r="I44" s="7"/>
      <c r="J44" s="7">
        <v>-83</v>
      </c>
      <c r="K44" s="7"/>
      <c r="L44" s="7">
        <v>0</v>
      </c>
      <c r="M44" s="7"/>
      <c r="N44" s="7">
        <f>SUM(D44:M44)</f>
        <v>-83</v>
      </c>
      <c r="O44" s="72"/>
    </row>
    <row r="45" spans="4:14" ht="15.7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5" ht="15.75">
      <c r="A46" s="2" t="s">
        <v>32</v>
      </c>
      <c r="D46" s="7">
        <v>0</v>
      </c>
      <c r="E46" s="7"/>
      <c r="F46" s="7">
        <v>0</v>
      </c>
      <c r="G46" s="7"/>
      <c r="H46" s="7">
        <v>0</v>
      </c>
      <c r="I46" s="7"/>
      <c r="J46" s="7">
        <v>0</v>
      </c>
      <c r="K46" s="7"/>
      <c r="L46" s="7">
        <v>0</v>
      </c>
      <c r="M46" s="7"/>
      <c r="N46" s="7">
        <v>0</v>
      </c>
      <c r="O46" s="72"/>
    </row>
    <row r="47" spans="4:14" ht="15.7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.75">
      <c r="A48" s="2" t="s">
        <v>152</v>
      </c>
      <c r="D48" s="7">
        <v>0</v>
      </c>
      <c r="E48" s="7"/>
      <c r="F48" s="7">
        <v>0</v>
      </c>
      <c r="G48" s="7"/>
      <c r="H48" s="7">
        <v>0</v>
      </c>
      <c r="I48" s="7"/>
      <c r="J48" s="7">
        <v>0</v>
      </c>
      <c r="K48" s="7"/>
      <c r="L48" s="7">
        <v>0</v>
      </c>
      <c r="M48" s="7"/>
      <c r="N48" s="7">
        <v>0</v>
      </c>
    </row>
    <row r="49" spans="4:14" ht="15.7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5" ht="15.75">
      <c r="A50" s="2" t="s">
        <v>121</v>
      </c>
      <c r="D50" s="27">
        <v>0</v>
      </c>
      <c r="E50" s="28"/>
      <c r="F50" s="28">
        <v>0</v>
      </c>
      <c r="G50" s="28"/>
      <c r="H50" s="28">
        <v>0</v>
      </c>
      <c r="I50" s="28"/>
      <c r="J50" s="28">
        <v>0</v>
      </c>
      <c r="K50" s="28"/>
      <c r="L50" s="28">
        <v>0</v>
      </c>
      <c r="M50" s="28"/>
      <c r="N50" s="29">
        <f>SUM(D50:M50)</f>
        <v>0</v>
      </c>
      <c r="O50" s="72"/>
    </row>
    <row r="51" spans="4:14" ht="15.75">
      <c r="D51" s="30"/>
      <c r="E51" s="10"/>
      <c r="F51" s="10"/>
      <c r="G51" s="10"/>
      <c r="H51" s="10"/>
      <c r="I51" s="10"/>
      <c r="J51" s="10"/>
      <c r="K51" s="10"/>
      <c r="L51" s="10"/>
      <c r="M51" s="10"/>
      <c r="N51" s="31"/>
    </row>
    <row r="52" spans="1:15" ht="15.75">
      <c r="A52" s="2" t="s">
        <v>122</v>
      </c>
      <c r="D52" s="32">
        <v>0</v>
      </c>
      <c r="E52" s="8"/>
      <c r="F52" s="8">
        <v>0</v>
      </c>
      <c r="G52" s="8"/>
      <c r="H52" s="8">
        <v>0</v>
      </c>
      <c r="I52" s="8"/>
      <c r="J52" s="8">
        <v>0</v>
      </c>
      <c r="K52" s="8"/>
      <c r="L52" s="8">
        <v>0</v>
      </c>
      <c r="M52" s="8"/>
      <c r="N52" s="33">
        <f>SUM(D52:L52)</f>
        <v>0</v>
      </c>
      <c r="O52" s="72"/>
    </row>
    <row r="53" spans="4:14" ht="15.7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5" ht="15.75">
      <c r="A54" s="2" t="s">
        <v>212</v>
      </c>
      <c r="D54" s="7">
        <v>0</v>
      </c>
      <c r="E54" s="7"/>
      <c r="F54" s="7">
        <v>0</v>
      </c>
      <c r="G54" s="7"/>
      <c r="H54" s="7">
        <v>0</v>
      </c>
      <c r="I54" s="7"/>
      <c r="J54" s="7">
        <v>0</v>
      </c>
      <c r="K54" s="7"/>
      <c r="L54" s="7">
        <v>-1808</v>
      </c>
      <c r="M54" s="7"/>
      <c r="N54" s="7">
        <f>SUM(D54:M54)</f>
        <v>-1808</v>
      </c>
      <c r="O54" s="72"/>
    </row>
    <row r="55" spans="4:14" ht="15.7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5" ht="15.75">
      <c r="A56" s="2" t="s">
        <v>134</v>
      </c>
      <c r="D56" s="7">
        <v>0</v>
      </c>
      <c r="E56" s="7"/>
      <c r="F56" s="7">
        <v>0</v>
      </c>
      <c r="G56" s="7"/>
      <c r="H56" s="7">
        <v>0</v>
      </c>
      <c r="I56" s="7"/>
      <c r="J56" s="7">
        <v>0</v>
      </c>
      <c r="K56" s="7"/>
      <c r="L56" s="7">
        <v>0</v>
      </c>
      <c r="M56" s="7"/>
      <c r="N56" s="7">
        <v>0</v>
      </c>
      <c r="O56" s="72"/>
    </row>
    <row r="57" spans="1:14" ht="15.7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5" ht="16.5" thickBot="1">
      <c r="A58" s="2" t="s">
        <v>234</v>
      </c>
      <c r="D58" s="23">
        <v>6000</v>
      </c>
      <c r="E58" s="3"/>
      <c r="F58" s="23">
        <f>SUM(F42:F57)</f>
        <v>3002</v>
      </c>
      <c r="G58" s="3"/>
      <c r="H58" s="23">
        <f>SUM(H42:H57)</f>
        <v>1</v>
      </c>
      <c r="I58" s="3"/>
      <c r="J58" s="23">
        <f>SUM(J42:J57)</f>
        <v>402</v>
      </c>
      <c r="K58" s="3"/>
      <c r="L58" s="23">
        <f>SUM(L42:L57)</f>
        <v>-1442</v>
      </c>
      <c r="M58" s="3"/>
      <c r="N58" s="23">
        <f>SUM(N42:N57)</f>
        <v>7963</v>
      </c>
      <c r="O58" s="72"/>
    </row>
    <row r="59" spans="2:14" ht="16.5" thickTop="1">
      <c r="B59"/>
      <c r="C59"/>
      <c r="D59"/>
      <c r="E59"/>
      <c r="F59"/>
      <c r="G59"/>
      <c r="H59"/>
      <c r="I59"/>
      <c r="J59"/>
      <c r="K59"/>
      <c r="L59"/>
      <c r="M59"/>
      <c r="N59" s="76"/>
    </row>
    <row r="62" ht="15.75">
      <c r="A62" s="2" t="s">
        <v>195</v>
      </c>
    </row>
    <row r="63" ht="15.75">
      <c r="A63" s="2" t="s">
        <v>246</v>
      </c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15" ht="15.75">
      <c r="A715" s="1"/>
    </row>
    <row r="724" ht="15.75">
      <c r="A724" s="1"/>
    </row>
    <row r="725" ht="15.75">
      <c r="A725" s="1"/>
    </row>
    <row r="730" ht="15.75">
      <c r="A730" s="1"/>
    </row>
  </sheetData>
  <printOptions/>
  <pageMargins left="0.5511811023622047" right="0.5511811023622047" top="0.3937007874015748" bottom="0.1968503937007874" header="0.5118110236220472" footer="0.5118110236220472"/>
  <pageSetup horizontalDpi="600" verticalDpi="600" orientation="portrait" paperSize="3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workbookViewId="0" topLeftCell="A1">
      <selection activeCell="H44" sqref="H44"/>
    </sheetView>
  </sheetViews>
  <sheetFormatPr defaultColWidth="9.140625" defaultRowHeight="12.75"/>
  <cols>
    <col min="1" max="1" width="5.57421875" style="2" customWidth="1"/>
    <col min="2" max="2" width="53.7109375" style="2" customWidth="1"/>
    <col min="3" max="3" width="3.140625" style="2" customWidth="1"/>
    <col min="4" max="4" width="3.28125" style="2" customWidth="1"/>
    <col min="5" max="5" width="8.140625" style="2" customWidth="1"/>
    <col min="6" max="6" width="15.7109375" style="2" customWidth="1"/>
    <col min="7" max="7" width="4.421875" style="2" customWidth="1"/>
    <col min="8" max="8" width="15.7109375" style="2" bestFit="1" customWidth="1"/>
    <col min="9" max="16384" width="9.140625" style="2" customWidth="1"/>
  </cols>
  <sheetData>
    <row r="1" ht="15.75">
      <c r="A1" s="1" t="s">
        <v>154</v>
      </c>
    </row>
    <row r="2" ht="15.75">
      <c r="A2" s="1" t="s">
        <v>155</v>
      </c>
    </row>
    <row r="4" spans="1:3" ht="15.75">
      <c r="A4" s="1" t="s">
        <v>0</v>
      </c>
      <c r="B4" s="1"/>
      <c r="C4" s="1"/>
    </row>
    <row r="5" spans="1:3" ht="15.75">
      <c r="A5" s="1" t="s">
        <v>240</v>
      </c>
      <c r="B5" s="1"/>
      <c r="C5" s="1"/>
    </row>
    <row r="7" spans="1:3" ht="15.75">
      <c r="A7" s="1" t="s">
        <v>199</v>
      </c>
      <c r="B7" s="1"/>
      <c r="C7" s="1"/>
    </row>
    <row r="8" spans="1:8" ht="16.5" thickBot="1">
      <c r="A8" s="18"/>
      <c r="B8" s="18"/>
      <c r="C8" s="18"/>
      <c r="D8" s="19"/>
      <c r="E8" s="19"/>
      <c r="F8" s="19"/>
      <c r="G8" s="19"/>
      <c r="H8" s="19"/>
    </row>
    <row r="9" spans="1:8" ht="15.75">
      <c r="A9" s="22"/>
      <c r="B9" s="22"/>
      <c r="C9" s="22"/>
      <c r="D9" s="17"/>
      <c r="E9" s="17"/>
      <c r="F9" s="4" t="s">
        <v>162</v>
      </c>
      <c r="G9" s="4"/>
      <c r="H9" s="4" t="s">
        <v>187</v>
      </c>
    </row>
    <row r="10" spans="1:8" ht="15.75">
      <c r="A10" s="22"/>
      <c r="B10" s="22"/>
      <c r="C10" s="22"/>
      <c r="D10" s="17"/>
      <c r="E10" s="17"/>
      <c r="F10" s="4" t="s">
        <v>190</v>
      </c>
      <c r="G10" s="4"/>
      <c r="H10" s="4" t="s">
        <v>188</v>
      </c>
    </row>
    <row r="11" spans="2:8" ht="15.75">
      <c r="B11" s="1"/>
      <c r="C11" s="1"/>
      <c r="F11" s="4" t="s">
        <v>191</v>
      </c>
      <c r="G11" s="4"/>
      <c r="H11" s="4" t="s">
        <v>189</v>
      </c>
    </row>
    <row r="12" spans="3:8" ht="15.75">
      <c r="C12" s="20"/>
      <c r="D12" s="21"/>
      <c r="E12" s="4"/>
      <c r="F12" s="5">
        <v>38442</v>
      </c>
      <c r="H12" s="5">
        <v>38077</v>
      </c>
    </row>
    <row r="13" spans="3:8" ht="15.75">
      <c r="C13" s="22"/>
      <c r="D13" s="20"/>
      <c r="E13" s="1"/>
      <c r="F13" s="4" t="s">
        <v>2</v>
      </c>
      <c r="H13" s="4" t="s">
        <v>2</v>
      </c>
    </row>
    <row r="14" spans="3:4" ht="15.75">
      <c r="C14" s="17"/>
      <c r="D14" s="17"/>
    </row>
    <row r="15" spans="1:4" ht="15.75">
      <c r="A15" s="1" t="s">
        <v>33</v>
      </c>
      <c r="C15" s="17"/>
      <c r="D15" s="17"/>
    </row>
    <row r="16" spans="1:8" ht="15.75">
      <c r="A16" s="2" t="s">
        <v>231</v>
      </c>
      <c r="C16" s="17"/>
      <c r="D16" s="17"/>
      <c r="F16" s="7">
        <v>-396</v>
      </c>
      <c r="H16" s="7">
        <v>144</v>
      </c>
    </row>
    <row r="17" spans="1:8" ht="15.75">
      <c r="A17" s="2" t="s">
        <v>34</v>
      </c>
      <c r="C17" s="17"/>
      <c r="D17" s="17"/>
      <c r="F17" s="7"/>
      <c r="H17" s="7"/>
    </row>
    <row r="18" spans="2:8" ht="15.75">
      <c r="B18" s="2" t="s">
        <v>35</v>
      </c>
      <c r="C18" s="17"/>
      <c r="D18" s="17"/>
      <c r="F18" s="7">
        <v>167</v>
      </c>
      <c r="H18" s="7">
        <v>-389</v>
      </c>
    </row>
    <row r="19" spans="2:8" ht="15.75">
      <c r="B19" s="2" t="s">
        <v>36</v>
      </c>
      <c r="C19" s="17"/>
      <c r="D19" s="17"/>
      <c r="F19" s="8">
        <v>-14</v>
      </c>
      <c r="H19" s="8">
        <v>-7</v>
      </c>
    </row>
    <row r="20" spans="1:8" ht="15.75">
      <c r="A20" s="2" t="s">
        <v>37</v>
      </c>
      <c r="C20" s="17"/>
      <c r="D20" s="17"/>
      <c r="F20" s="7">
        <f>SUM(F16:F19)</f>
        <v>-243</v>
      </c>
      <c r="H20" s="67">
        <f>SUM(H16:H19)</f>
        <v>-252</v>
      </c>
    </row>
    <row r="21" spans="2:8" ht="15.75">
      <c r="B21" s="2" t="s">
        <v>38</v>
      </c>
      <c r="C21" s="17"/>
      <c r="D21" s="17"/>
      <c r="F21" s="7">
        <v>22</v>
      </c>
      <c r="H21" s="7">
        <v>-97</v>
      </c>
    </row>
    <row r="22" spans="2:8" ht="15.75">
      <c r="B22" s="2" t="s">
        <v>39</v>
      </c>
      <c r="C22" s="17"/>
      <c r="D22" s="17"/>
      <c r="F22" s="8">
        <v>-264</v>
      </c>
      <c r="H22" s="8">
        <v>238</v>
      </c>
    </row>
    <row r="23" spans="3:8" ht="15.75">
      <c r="C23" s="17"/>
      <c r="D23" s="17"/>
      <c r="F23" s="7">
        <f>SUM(F20:F22)</f>
        <v>-485</v>
      </c>
      <c r="H23" s="67">
        <f>SUM(H20:H22)</f>
        <v>-111</v>
      </c>
    </row>
    <row r="24" spans="2:8" ht="15.75">
      <c r="B24" s="2" t="s">
        <v>248</v>
      </c>
      <c r="C24" s="17"/>
      <c r="D24" s="17"/>
      <c r="F24" s="7">
        <v>78</v>
      </c>
      <c r="H24" s="7">
        <v>-262</v>
      </c>
    </row>
    <row r="25" spans="2:8" ht="15.75">
      <c r="B25" s="2" t="s">
        <v>139</v>
      </c>
      <c r="C25" s="17"/>
      <c r="D25" s="17"/>
      <c r="F25" s="7">
        <v>-6</v>
      </c>
      <c r="H25" s="7">
        <v>-2</v>
      </c>
    </row>
    <row r="26" spans="2:8" ht="15.75">
      <c r="B26" s="2" t="s">
        <v>40</v>
      </c>
      <c r="C26" s="17"/>
      <c r="D26" s="17"/>
      <c r="F26" s="7">
        <v>0</v>
      </c>
      <c r="H26" s="7">
        <v>-7</v>
      </c>
    </row>
    <row r="27" spans="1:8" ht="15.75">
      <c r="A27" s="1" t="s">
        <v>41</v>
      </c>
      <c r="C27" s="17"/>
      <c r="D27" s="17"/>
      <c r="F27" s="49">
        <f>SUM(F23:F26)</f>
        <v>-413</v>
      </c>
      <c r="H27" s="74">
        <f>SUM(H23:H26)</f>
        <v>-382</v>
      </c>
    </row>
    <row r="28" spans="3:8" ht="15.75">
      <c r="C28" s="17"/>
      <c r="D28" s="17"/>
      <c r="F28" s="7"/>
      <c r="H28" s="66"/>
    </row>
    <row r="29" spans="3:8" ht="15.75">
      <c r="C29" s="17"/>
      <c r="D29" s="17"/>
      <c r="F29" s="7"/>
      <c r="H29" s="66"/>
    </row>
    <row r="30" spans="1:8" ht="15.75">
      <c r="A30" s="1" t="s">
        <v>42</v>
      </c>
      <c r="C30" s="17"/>
      <c r="D30" s="17"/>
      <c r="F30" s="7"/>
      <c r="H30" s="66"/>
    </row>
    <row r="31" spans="2:8" ht="15.75">
      <c r="B31" s="2" t="s">
        <v>43</v>
      </c>
      <c r="C31" s="17"/>
      <c r="D31" s="17"/>
      <c r="F31" s="7">
        <v>-6</v>
      </c>
      <c r="H31" s="7">
        <v>-16</v>
      </c>
    </row>
    <row r="32" spans="2:8" ht="15.75">
      <c r="B32" s="2" t="s">
        <v>140</v>
      </c>
      <c r="C32" s="17"/>
      <c r="D32" s="17"/>
      <c r="F32" s="7">
        <v>0</v>
      </c>
      <c r="H32" s="7">
        <v>-168</v>
      </c>
    </row>
    <row r="33" spans="2:8" ht="15.75">
      <c r="B33" s="2" t="s">
        <v>44</v>
      </c>
      <c r="C33" s="17"/>
      <c r="D33" s="17"/>
      <c r="F33" s="7">
        <v>21</v>
      </c>
      <c r="H33" s="7">
        <v>9</v>
      </c>
    </row>
    <row r="34" spans="1:8" ht="15.75">
      <c r="A34" s="1" t="s">
        <v>45</v>
      </c>
      <c r="C34" s="17"/>
      <c r="D34" s="17"/>
      <c r="F34" s="49">
        <f>SUM(F31:F33)</f>
        <v>15</v>
      </c>
      <c r="H34" s="74">
        <f>SUM(H31:H33)</f>
        <v>-175</v>
      </c>
    </row>
    <row r="35" spans="3:8" ht="15.75">
      <c r="C35" s="17"/>
      <c r="D35" s="17"/>
      <c r="F35" s="7"/>
      <c r="H35" s="66"/>
    </row>
    <row r="36" spans="3:8" ht="15.75">
      <c r="C36" s="17"/>
      <c r="D36" s="17"/>
      <c r="F36" s="7"/>
      <c r="H36" s="66"/>
    </row>
    <row r="37" spans="1:8" ht="15.75">
      <c r="A37" s="1" t="s">
        <v>46</v>
      </c>
      <c r="C37" s="17"/>
      <c r="D37" s="17"/>
      <c r="F37" s="7"/>
      <c r="H37" s="66"/>
    </row>
    <row r="38" spans="2:8" ht="15.75">
      <c r="B38" s="2" t="s">
        <v>141</v>
      </c>
      <c r="C38" s="17"/>
      <c r="D38" s="17"/>
      <c r="F38" s="7">
        <v>-6</v>
      </c>
      <c r="H38" s="7">
        <v>-8</v>
      </c>
    </row>
    <row r="39" spans="2:8" ht="15.75">
      <c r="B39" s="2" t="s">
        <v>142</v>
      </c>
      <c r="C39" s="17"/>
      <c r="D39" s="17"/>
      <c r="F39" s="7">
        <v>-2</v>
      </c>
      <c r="H39" s="7">
        <v>-1</v>
      </c>
    </row>
    <row r="40" spans="1:8" ht="15.75">
      <c r="A40" s="1" t="s">
        <v>171</v>
      </c>
      <c r="C40" s="17"/>
      <c r="D40" s="17"/>
      <c r="F40" s="49">
        <f>SUM(F38:F39)</f>
        <v>-8</v>
      </c>
      <c r="H40" s="74">
        <f>SUM(H38:H39)</f>
        <v>-9</v>
      </c>
    </row>
    <row r="41" spans="3:8" ht="15.75">
      <c r="C41" s="17"/>
      <c r="D41" s="17"/>
      <c r="F41" s="7"/>
      <c r="H41" s="66"/>
    </row>
    <row r="42" spans="1:8" ht="15.75">
      <c r="A42" s="1" t="s">
        <v>220</v>
      </c>
      <c r="C42" s="17"/>
      <c r="D42" s="17"/>
      <c r="F42" s="7">
        <f>F40+F34+F27</f>
        <v>-406</v>
      </c>
      <c r="H42" s="7">
        <f>H40+H34+H27</f>
        <v>-566</v>
      </c>
    </row>
    <row r="43" spans="1:8" ht="15.75">
      <c r="A43" s="2" t="s">
        <v>153</v>
      </c>
      <c r="C43" s="17"/>
      <c r="D43" s="17"/>
      <c r="F43" s="7">
        <v>-1</v>
      </c>
      <c r="H43" s="7">
        <v>-0.099</v>
      </c>
    </row>
    <row r="44" spans="1:8" ht="15.75">
      <c r="A44" s="1" t="s">
        <v>210</v>
      </c>
      <c r="C44" s="17"/>
      <c r="D44" s="17"/>
      <c r="F44" s="7">
        <v>1792</v>
      </c>
      <c r="H44" s="7">
        <v>3092</v>
      </c>
    </row>
    <row r="45" spans="1:8" ht="15.75">
      <c r="A45" s="1" t="s">
        <v>270</v>
      </c>
      <c r="C45" s="17"/>
      <c r="D45" s="17"/>
      <c r="F45" s="49">
        <f>SUM(F42:F44)</f>
        <v>1385</v>
      </c>
      <c r="H45" s="74">
        <f>SUM(H42:H44)</f>
        <v>2525.901</v>
      </c>
    </row>
    <row r="46" spans="1:8" ht="15.75">
      <c r="A46" s="1"/>
      <c r="C46" s="17"/>
      <c r="D46" s="17"/>
      <c r="F46" s="10"/>
      <c r="H46" s="66"/>
    </row>
    <row r="47" spans="1:8" ht="15.75">
      <c r="A47" s="1" t="s">
        <v>143</v>
      </c>
      <c r="C47" s="17"/>
      <c r="D47" s="17"/>
      <c r="F47" s="10"/>
      <c r="H47" s="66"/>
    </row>
    <row r="48" spans="1:8" ht="15.75">
      <c r="A48" s="1"/>
      <c r="B48" s="2" t="s">
        <v>144</v>
      </c>
      <c r="C48" s="17"/>
      <c r="D48" s="17"/>
      <c r="F48" s="10">
        <v>1966</v>
      </c>
      <c r="H48" s="10">
        <v>2444</v>
      </c>
    </row>
    <row r="49" spans="1:8" ht="15.75">
      <c r="A49" s="1"/>
      <c r="B49" s="2" t="s">
        <v>145</v>
      </c>
      <c r="C49" s="17"/>
      <c r="D49" s="17"/>
      <c r="F49" s="10">
        <v>84</v>
      </c>
      <c r="H49" s="10">
        <v>97</v>
      </c>
    </row>
    <row r="50" spans="1:8" ht="15.75">
      <c r="A50" s="1"/>
      <c r="B50" s="2" t="s">
        <v>108</v>
      </c>
      <c r="C50" s="17"/>
      <c r="D50" s="17"/>
      <c r="F50" s="10">
        <v>-665</v>
      </c>
      <c r="H50" s="10">
        <v>-15</v>
      </c>
    </row>
    <row r="51" spans="1:8" ht="15.75">
      <c r="A51" s="1"/>
      <c r="C51" s="17"/>
      <c r="D51" s="17"/>
      <c r="F51" s="49">
        <f>SUM(F48:F50)</f>
        <v>1385</v>
      </c>
      <c r="H51" s="74">
        <f>SUM(H48:H50)</f>
        <v>2526</v>
      </c>
    </row>
    <row r="52" spans="1:8" ht="15.75">
      <c r="A52" s="1"/>
      <c r="C52" s="17"/>
      <c r="D52" s="17"/>
      <c r="F52" s="10"/>
      <c r="H52" s="70"/>
    </row>
    <row r="53" spans="3:8" ht="15.75">
      <c r="C53" s="17"/>
      <c r="D53" s="17"/>
      <c r="F53" s="7"/>
      <c r="H53" s="70"/>
    </row>
    <row r="54" spans="1:8" ht="15.75">
      <c r="A54" s="2" t="s">
        <v>157</v>
      </c>
      <c r="H54" s="66"/>
    </row>
    <row r="55" spans="1:8" ht="15.75">
      <c r="A55" s="2" t="s">
        <v>247</v>
      </c>
      <c r="H55" s="66"/>
    </row>
    <row r="56" ht="15.75">
      <c r="A56" s="2" t="s">
        <v>178</v>
      </c>
    </row>
  </sheetData>
  <printOptions/>
  <pageMargins left="0.91" right="0.75" top="1" bottom="1" header="0.5" footer="0.5"/>
  <pageSetup fitToHeight="1" fitToWidth="1" horizontalDpi="600" verticalDpi="600" orientation="portrait" paperSize="3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45">
      <selection activeCell="I72" sqref="I72"/>
    </sheetView>
  </sheetViews>
  <sheetFormatPr defaultColWidth="9.140625" defaultRowHeight="12.75"/>
  <cols>
    <col min="1" max="1" width="4.8515625" style="2" customWidth="1"/>
    <col min="2" max="2" width="71.421875" style="2" customWidth="1"/>
    <col min="3" max="3" width="5.140625" style="2" customWidth="1"/>
    <col min="4" max="4" width="13.8515625" style="2" customWidth="1"/>
    <col min="5" max="5" width="4.421875" style="2" customWidth="1"/>
    <col min="6" max="6" width="15.28125" style="2" customWidth="1"/>
    <col min="7" max="7" width="14.28125" style="2" customWidth="1"/>
    <col min="8" max="8" width="7.7109375" style="2" customWidth="1"/>
    <col min="9" max="16384" width="9.140625" style="2" customWidth="1"/>
  </cols>
  <sheetData>
    <row r="1" ht="15.75">
      <c r="A1" s="1" t="s">
        <v>154</v>
      </c>
    </row>
    <row r="2" ht="15.75">
      <c r="A2" s="1" t="s">
        <v>155</v>
      </c>
    </row>
    <row r="4" spans="1:3" ht="15.75">
      <c r="A4" s="1" t="s">
        <v>0</v>
      </c>
      <c r="B4" s="1"/>
      <c r="C4" s="1"/>
    </row>
    <row r="5" spans="1:3" ht="15.75">
      <c r="A5" s="1" t="s">
        <v>241</v>
      </c>
      <c r="B5" s="1"/>
      <c r="C5" s="1"/>
    </row>
    <row r="7" spans="1:3" ht="15.75">
      <c r="A7" s="1" t="s">
        <v>47</v>
      </c>
      <c r="B7" s="1" t="s">
        <v>48</v>
      </c>
      <c r="C7" s="1"/>
    </row>
    <row r="8" spans="1:7" ht="16.5" thickBot="1">
      <c r="A8" s="19"/>
      <c r="B8" s="18"/>
      <c r="C8" s="18"/>
      <c r="D8" s="19"/>
      <c r="E8" s="19"/>
      <c r="F8" s="19"/>
      <c r="G8" s="19"/>
    </row>
    <row r="9" spans="1:7" ht="15.75">
      <c r="A9" s="17"/>
      <c r="B9" s="22"/>
      <c r="C9" s="22"/>
      <c r="D9" s="17"/>
      <c r="E9" s="17"/>
      <c r="F9" s="17"/>
      <c r="G9" s="17"/>
    </row>
    <row r="10" spans="1:2" ht="15.75">
      <c r="A10" s="1" t="s">
        <v>49</v>
      </c>
      <c r="B10" s="1" t="s">
        <v>50</v>
      </c>
    </row>
    <row r="11" ht="15.75">
      <c r="B11" s="2" t="s">
        <v>51</v>
      </c>
    </row>
    <row r="12" ht="15.75">
      <c r="B12" s="2" t="s">
        <v>221</v>
      </c>
    </row>
    <row r="13" ht="15.75">
      <c r="B13" s="2" t="s">
        <v>222</v>
      </c>
    </row>
    <row r="14" ht="15.75">
      <c r="B14" s="2" t="s">
        <v>252</v>
      </c>
    </row>
    <row r="15" ht="15.75">
      <c r="B15" s="2" t="s">
        <v>249</v>
      </c>
    </row>
    <row r="18" spans="1:2" ht="15.75">
      <c r="A18" s="1" t="s">
        <v>52</v>
      </c>
      <c r="B18" s="1" t="s">
        <v>53</v>
      </c>
    </row>
    <row r="19" ht="15.75">
      <c r="B19" s="2" t="s">
        <v>250</v>
      </c>
    </row>
    <row r="22" spans="1:2" ht="15.75">
      <c r="A22" s="1" t="s">
        <v>54</v>
      </c>
      <c r="B22" s="1" t="s">
        <v>165</v>
      </c>
    </row>
    <row r="23" ht="15.75">
      <c r="B23" s="2" t="s">
        <v>55</v>
      </c>
    </row>
    <row r="26" spans="1:2" ht="15.75">
      <c r="A26" s="1" t="s">
        <v>56</v>
      </c>
      <c r="B26" s="1" t="s">
        <v>57</v>
      </c>
    </row>
    <row r="27" ht="15.75">
      <c r="B27" s="2" t="s">
        <v>58</v>
      </c>
    </row>
    <row r="28" ht="15.75">
      <c r="B28" s="2" t="s">
        <v>59</v>
      </c>
    </row>
    <row r="31" spans="1:2" ht="15.75">
      <c r="A31" s="1" t="s">
        <v>60</v>
      </c>
      <c r="B31" s="1" t="s">
        <v>61</v>
      </c>
    </row>
    <row r="32" ht="15.75">
      <c r="B32" s="2" t="s">
        <v>62</v>
      </c>
    </row>
    <row r="35" spans="1:2" ht="15.75">
      <c r="A35" s="1" t="s">
        <v>63</v>
      </c>
      <c r="B35" s="1" t="s">
        <v>64</v>
      </c>
    </row>
    <row r="36" ht="15.75">
      <c r="B36" s="2" t="s">
        <v>65</v>
      </c>
    </row>
    <row r="37" ht="15.75">
      <c r="B37" s="2" t="s">
        <v>66</v>
      </c>
    </row>
    <row r="40" spans="1:2" ht="15.75">
      <c r="A40" s="1" t="s">
        <v>67</v>
      </c>
      <c r="B40" s="1" t="s">
        <v>68</v>
      </c>
    </row>
    <row r="41" ht="15.75">
      <c r="B41" s="2" t="s">
        <v>166</v>
      </c>
    </row>
    <row r="42" ht="15.75">
      <c r="B42" s="51"/>
    </row>
    <row r="43" ht="15.75">
      <c r="B43" s="51"/>
    </row>
    <row r="44" spans="1:2" ht="15.75">
      <c r="A44" s="1" t="s">
        <v>69</v>
      </c>
      <c r="B44" s="1" t="s">
        <v>158</v>
      </c>
    </row>
    <row r="46" ht="15.75">
      <c r="B46" s="2" t="s">
        <v>223</v>
      </c>
    </row>
    <row r="48" spans="2:6" ht="15.75">
      <c r="B48" s="56" t="s">
        <v>146</v>
      </c>
      <c r="C48" s="56"/>
      <c r="D48" s="52"/>
      <c r="E48" s="52"/>
      <c r="F48" s="52" t="s">
        <v>147</v>
      </c>
    </row>
    <row r="49" spans="2:6" ht="15.75">
      <c r="B49" s="56"/>
      <c r="C49" s="56"/>
      <c r="D49" s="52" t="s">
        <v>3</v>
      </c>
      <c r="E49" s="52"/>
      <c r="F49" s="52" t="s">
        <v>148</v>
      </c>
    </row>
    <row r="50" spans="2:13" ht="15.75">
      <c r="B50" s="56"/>
      <c r="C50" s="56"/>
      <c r="D50" s="52" t="s">
        <v>2</v>
      </c>
      <c r="E50" s="52"/>
      <c r="F50" s="52" t="s">
        <v>2</v>
      </c>
      <c r="G50"/>
      <c r="H50"/>
      <c r="I50"/>
      <c r="J50"/>
      <c r="K50"/>
      <c r="L50"/>
      <c r="M50"/>
    </row>
    <row r="51" spans="2:13" ht="15.75">
      <c r="B51" s="51" t="s">
        <v>149</v>
      </c>
      <c r="C51" s="51"/>
      <c r="D51" s="53">
        <v>384</v>
      </c>
      <c r="E51" s="53"/>
      <c r="F51" s="53">
        <v>112</v>
      </c>
      <c r="G51"/>
      <c r="H51"/>
      <c r="I51" s="81"/>
      <c r="J51"/>
      <c r="K51" s="81"/>
      <c r="L51"/>
      <c r="M51" s="72"/>
    </row>
    <row r="52" spans="2:13" ht="15.75">
      <c r="B52" s="51" t="s">
        <v>150</v>
      </c>
      <c r="C52" s="51"/>
      <c r="D52" s="53">
        <v>63</v>
      </c>
      <c r="E52" s="53"/>
      <c r="F52" s="53">
        <v>-239</v>
      </c>
      <c r="G52"/>
      <c r="H52"/>
      <c r="I52" s="81"/>
      <c r="J52"/>
      <c r="K52" s="81"/>
      <c r="L52"/>
      <c r="M52" s="72"/>
    </row>
    <row r="53" spans="2:13" ht="15.75">
      <c r="B53" s="51" t="s">
        <v>151</v>
      </c>
      <c r="C53" s="51"/>
      <c r="D53" s="53">
        <v>131</v>
      </c>
      <c r="E53" s="53"/>
      <c r="F53" s="53">
        <v>-144</v>
      </c>
      <c r="G53"/>
      <c r="H53"/>
      <c r="I53" s="81"/>
      <c r="J53"/>
      <c r="K53" s="81"/>
      <c r="L53"/>
      <c r="M53" s="72"/>
    </row>
    <row r="54" spans="2:13" ht="15.75">
      <c r="B54" s="51" t="s">
        <v>156</v>
      </c>
      <c r="C54" s="51"/>
      <c r="D54" s="57">
        <v>180</v>
      </c>
      <c r="E54" s="53"/>
      <c r="F54" s="57">
        <f>154-24</f>
        <v>130</v>
      </c>
      <c r="G54"/>
      <c r="H54"/>
      <c r="I54" s="81"/>
      <c r="J54"/>
      <c r="K54" s="81"/>
      <c r="L54"/>
      <c r="M54" s="72"/>
    </row>
    <row r="55" spans="2:12" ht="15.75">
      <c r="B55" s="51"/>
      <c r="C55" s="51"/>
      <c r="D55" s="58">
        <f>SUM(D51:D54)</f>
        <v>758</v>
      </c>
      <c r="E55" s="53"/>
      <c r="F55" s="60">
        <f>SUM(F51:F54)</f>
        <v>-141</v>
      </c>
      <c r="G55"/>
      <c r="H55"/>
      <c r="I55"/>
      <c r="J55"/>
      <c r="K55"/>
      <c r="L55"/>
    </row>
    <row r="56" spans="2:12" ht="15.75">
      <c r="B56" s="51" t="s">
        <v>4</v>
      </c>
      <c r="C56" s="51"/>
      <c r="D56" s="60"/>
      <c r="E56" s="53"/>
      <c r="F56" s="60">
        <v>-10</v>
      </c>
      <c r="G56"/>
      <c r="H56"/>
      <c r="I56"/>
      <c r="J56"/>
      <c r="K56"/>
      <c r="L56"/>
    </row>
    <row r="57" spans="2:12" ht="15.75">
      <c r="B57" s="2" t="s">
        <v>124</v>
      </c>
      <c r="F57" s="61">
        <v>-167</v>
      </c>
      <c r="G57"/>
      <c r="H57"/>
      <c r="I57"/>
      <c r="J57"/>
      <c r="K57"/>
      <c r="L57"/>
    </row>
    <row r="58" spans="2:8" ht="15.75">
      <c r="B58" s="2" t="s">
        <v>219</v>
      </c>
      <c r="F58" s="61">
        <v>-78</v>
      </c>
      <c r="G58"/>
      <c r="H58"/>
    </row>
    <row r="59" ht="16.5" thickBot="1">
      <c r="F59" s="84">
        <f>SUM(F55:F58)</f>
        <v>-396</v>
      </c>
    </row>
    <row r="60" ht="16.5" thickTop="1">
      <c r="F60" s="68"/>
    </row>
    <row r="61" spans="1:2" ht="15.75">
      <c r="A61" s="1" t="s">
        <v>70</v>
      </c>
      <c r="B61" s="1" t="s">
        <v>11</v>
      </c>
    </row>
    <row r="62" ht="15.75">
      <c r="B62" s="2" t="s">
        <v>160</v>
      </c>
    </row>
    <row r="63" ht="15.75">
      <c r="B63" s="2" t="s">
        <v>251</v>
      </c>
    </row>
    <row r="66" spans="1:2" ht="15.75">
      <c r="A66" s="1" t="s">
        <v>71</v>
      </c>
      <c r="B66" s="1" t="s">
        <v>72</v>
      </c>
    </row>
    <row r="67" ht="15.75">
      <c r="B67" s="2" t="s">
        <v>73</v>
      </c>
    </row>
    <row r="70" spans="1:2" ht="15.75">
      <c r="A70" s="1" t="s">
        <v>74</v>
      </c>
      <c r="B70" s="1" t="s">
        <v>75</v>
      </c>
    </row>
    <row r="71" ht="15.75">
      <c r="B71" s="2" t="s">
        <v>76</v>
      </c>
    </row>
    <row r="74" spans="1:2" ht="15.75">
      <c r="A74" s="1" t="s">
        <v>77</v>
      </c>
      <c r="B74" s="1" t="s">
        <v>78</v>
      </c>
    </row>
    <row r="75" ht="15.75">
      <c r="B75" s="2" t="s">
        <v>79</v>
      </c>
    </row>
  </sheetData>
  <printOptions/>
  <pageMargins left="0.5511811023622047" right="0.11811023622047245" top="0.9055118110236221" bottom="0.7874015748031497" header="0.4724409448818898" footer="0.5118110236220472"/>
  <pageSetup horizontalDpi="600" verticalDpi="600" orientation="portrait" paperSize="3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1"/>
  <sheetViews>
    <sheetView tabSelected="1" workbookViewId="0" topLeftCell="A28">
      <selection activeCell="B39" sqref="B39"/>
    </sheetView>
  </sheetViews>
  <sheetFormatPr defaultColWidth="9.140625" defaultRowHeight="12.75"/>
  <cols>
    <col min="1" max="1" width="4.8515625" style="2" customWidth="1"/>
    <col min="2" max="2" width="56.8515625" style="2" customWidth="1"/>
    <col min="3" max="3" width="14.28125" style="2" customWidth="1"/>
    <col min="4" max="4" width="2.00390625" style="2" customWidth="1"/>
    <col min="5" max="5" width="13.00390625" style="2" customWidth="1"/>
    <col min="6" max="6" width="2.00390625" style="2" customWidth="1"/>
    <col min="7" max="7" width="12.00390625" style="2" customWidth="1"/>
    <col min="8" max="8" width="2.00390625" style="2" customWidth="1"/>
    <col min="9" max="9" width="13.140625" style="2" customWidth="1"/>
    <col min="10" max="16384" width="9.140625" style="2" customWidth="1"/>
  </cols>
  <sheetData>
    <row r="1" ht="15.75">
      <c r="A1" s="1" t="s">
        <v>154</v>
      </c>
    </row>
    <row r="2" ht="15.75">
      <c r="A2" s="1" t="s">
        <v>155</v>
      </c>
    </row>
    <row r="4" spans="1:3" ht="15.75">
      <c r="A4" s="1" t="s">
        <v>0</v>
      </c>
      <c r="B4" s="1"/>
      <c r="C4" s="1"/>
    </row>
    <row r="5" spans="1:3" ht="15.75">
      <c r="A5" s="1" t="s">
        <v>242</v>
      </c>
      <c r="B5" s="1"/>
      <c r="C5" s="1"/>
    </row>
    <row r="7" spans="1:12" ht="15.75">
      <c r="A7" s="1" t="s">
        <v>80</v>
      </c>
      <c r="B7" s="1" t="s">
        <v>278</v>
      </c>
      <c r="C7" s="1"/>
      <c r="K7"/>
      <c r="L7"/>
    </row>
    <row r="8" spans="1:12" ht="15.75">
      <c r="A8" s="1"/>
      <c r="B8" s="1" t="s">
        <v>277</v>
      </c>
      <c r="C8" s="1"/>
      <c r="K8"/>
      <c r="L8"/>
    </row>
    <row r="9" spans="1:12" ht="16.5" thickBot="1">
      <c r="A9" s="18"/>
      <c r="B9" s="18"/>
      <c r="C9" s="18"/>
      <c r="D9" s="19"/>
      <c r="E9" s="19"/>
      <c r="F9" s="19"/>
      <c r="G9" s="19"/>
      <c r="H9" s="19"/>
      <c r="I9" s="19"/>
      <c r="J9" s="19"/>
      <c r="K9"/>
      <c r="L9"/>
    </row>
    <row r="10" spans="2:12" ht="15.75">
      <c r="B10" s="1"/>
      <c r="C10" s="1"/>
      <c r="K10"/>
      <c r="L10"/>
    </row>
    <row r="11" spans="1:2" ht="15.75">
      <c r="A11" s="1" t="s">
        <v>81</v>
      </c>
      <c r="B11" s="1" t="s">
        <v>254</v>
      </c>
    </row>
    <row r="12" ht="15.75">
      <c r="B12" s="51"/>
    </row>
    <row r="13" s="51" customFormat="1" ht="15.75">
      <c r="B13" s="51" t="s">
        <v>273</v>
      </c>
    </row>
    <row r="14" s="51" customFormat="1" ht="15.75">
      <c r="B14" s="51" t="s">
        <v>262</v>
      </c>
    </row>
    <row r="15" s="51" customFormat="1" ht="15.75">
      <c r="B15" s="51" t="s">
        <v>261</v>
      </c>
    </row>
    <row r="16" s="51" customFormat="1" ht="15.75">
      <c r="B16" s="51" t="s">
        <v>274</v>
      </c>
    </row>
    <row r="17" s="51" customFormat="1" ht="15.75">
      <c r="B17" s="51" t="s">
        <v>269</v>
      </c>
    </row>
    <row r="18" s="51" customFormat="1" ht="15.75"/>
    <row r="20" spans="1:2" ht="15.75">
      <c r="A20" s="1" t="s">
        <v>82</v>
      </c>
      <c r="B20" s="63" t="s">
        <v>179</v>
      </c>
    </row>
    <row r="21" spans="1:9" ht="15.75">
      <c r="A21" s="1"/>
      <c r="B21" s="55"/>
      <c r="G21" s="14" t="s">
        <v>162</v>
      </c>
      <c r="H21" s="14"/>
      <c r="I21" s="52" t="s">
        <v>163</v>
      </c>
    </row>
    <row r="22" spans="1:9" ht="15.75">
      <c r="A22" s="1"/>
      <c r="G22" s="14" t="s">
        <v>8</v>
      </c>
      <c r="H22" s="14"/>
      <c r="I22" s="52" t="s">
        <v>8</v>
      </c>
    </row>
    <row r="23" spans="1:9" ht="15.75">
      <c r="A23" s="1"/>
      <c r="B23" s="1"/>
      <c r="G23" s="14" t="s">
        <v>253</v>
      </c>
      <c r="H23" s="14"/>
      <c r="I23" s="14" t="s">
        <v>233</v>
      </c>
    </row>
    <row r="24" spans="7:9" ht="15.75">
      <c r="G24" s="14" t="s">
        <v>2</v>
      </c>
      <c r="H24" s="14"/>
      <c r="I24" s="52" t="s">
        <v>2</v>
      </c>
    </row>
    <row r="25" spans="2:9" ht="15.75">
      <c r="B25" s="2" t="s">
        <v>3</v>
      </c>
      <c r="G25" s="7">
        <f>+'Income Statement'!C17</f>
        <v>758</v>
      </c>
      <c r="H25" s="7"/>
      <c r="I25" s="7">
        <v>762</v>
      </c>
    </row>
    <row r="26" spans="2:9" ht="15.75">
      <c r="B26" s="2" t="s">
        <v>235</v>
      </c>
      <c r="G26" s="7">
        <f>+'Income Statement'!C29</f>
        <v>-396</v>
      </c>
      <c r="H26" s="7"/>
      <c r="I26" s="7">
        <v>-1181</v>
      </c>
    </row>
    <row r="27" spans="7:9" ht="15.75">
      <c r="G27" s="68"/>
      <c r="I27" s="68"/>
    </row>
    <row r="28" ht="15.75">
      <c r="B28" s="2" t="s">
        <v>263</v>
      </c>
    </row>
    <row r="29" ht="15.75">
      <c r="B29" s="2" t="s">
        <v>264</v>
      </c>
    </row>
    <row r="30" spans="2:9" ht="15.75">
      <c r="B30" s="51" t="s">
        <v>275</v>
      </c>
      <c r="C30" s="51"/>
      <c r="D30" s="51"/>
      <c r="E30" s="51"/>
      <c r="F30" s="51"/>
      <c r="G30" s="51"/>
      <c r="H30" s="51"/>
      <c r="I30" s="51"/>
    </row>
    <row r="31" ht="15.75">
      <c r="B31" s="51" t="s">
        <v>276</v>
      </c>
    </row>
    <row r="32" ht="15.75">
      <c r="B32" s="51"/>
    </row>
    <row r="34" spans="1:2" ht="15.75">
      <c r="A34" s="1" t="s">
        <v>83</v>
      </c>
      <c r="B34" s="1" t="s">
        <v>255</v>
      </c>
    </row>
    <row r="36" s="51" customFormat="1" ht="15.75">
      <c r="B36" s="2" t="s">
        <v>279</v>
      </c>
    </row>
    <row r="37" s="51" customFormat="1" ht="15.75">
      <c r="B37" s="51" t="s">
        <v>281</v>
      </c>
    </row>
    <row r="38" s="51" customFormat="1" ht="15.75">
      <c r="B38" s="51" t="s">
        <v>280</v>
      </c>
    </row>
    <row r="39" s="51" customFormat="1" ht="15.75"/>
    <row r="41" spans="1:2" ht="15.75">
      <c r="A41" s="1" t="s">
        <v>95</v>
      </c>
      <c r="B41" s="1" t="s">
        <v>96</v>
      </c>
    </row>
    <row r="43" ht="15.75">
      <c r="B43" s="2" t="s">
        <v>164</v>
      </c>
    </row>
    <row r="46" spans="1:2" ht="15.75">
      <c r="A46" s="1" t="s">
        <v>97</v>
      </c>
      <c r="B46" s="1" t="s">
        <v>5</v>
      </c>
    </row>
    <row r="47" spans="1:9" ht="15.75">
      <c r="A47" s="1"/>
      <c r="B47" s="1"/>
      <c r="C47" s="87" t="s">
        <v>118</v>
      </c>
      <c r="D47" s="87"/>
      <c r="E47" s="87"/>
      <c r="F47" s="15"/>
      <c r="G47" s="87" t="s">
        <v>119</v>
      </c>
      <c r="H47" s="87"/>
      <c r="I47" s="87"/>
    </row>
    <row r="48" spans="1:9" ht="15.75">
      <c r="A48" s="1"/>
      <c r="B48" s="1"/>
      <c r="C48" s="14" t="s">
        <v>253</v>
      </c>
      <c r="D48" s="14"/>
      <c r="E48" s="14" t="s">
        <v>265</v>
      </c>
      <c r="F48" s="14"/>
      <c r="G48" s="14" t="s">
        <v>253</v>
      </c>
      <c r="H48" s="14"/>
      <c r="I48" s="14" t="s">
        <v>265</v>
      </c>
    </row>
    <row r="49" spans="1:9" ht="15.75">
      <c r="A49" s="1"/>
      <c r="B49" s="1"/>
      <c r="C49" s="14" t="s">
        <v>2</v>
      </c>
      <c r="D49" s="14"/>
      <c r="E49" s="14" t="s">
        <v>2</v>
      </c>
      <c r="F49" s="14"/>
      <c r="G49" s="14" t="s">
        <v>2</v>
      </c>
      <c r="H49" s="14"/>
      <c r="I49" s="14" t="s">
        <v>2</v>
      </c>
    </row>
    <row r="50" spans="1:9" ht="15.75">
      <c r="A50" s="1"/>
      <c r="B50" s="1"/>
      <c r="C50" s="14"/>
      <c r="D50" s="14"/>
      <c r="E50" s="14"/>
      <c r="F50" s="14"/>
      <c r="G50" s="14"/>
      <c r="H50" s="14"/>
      <c r="I50" s="14"/>
    </row>
    <row r="51" spans="1:9" ht="16.5" thickBot="1">
      <c r="A51" s="1"/>
      <c r="B51" s="2" t="s">
        <v>182</v>
      </c>
      <c r="C51" s="6">
        <v>0</v>
      </c>
      <c r="E51" s="71">
        <v>-2</v>
      </c>
      <c r="G51" s="6">
        <v>0</v>
      </c>
      <c r="I51" s="71">
        <v>-2</v>
      </c>
    </row>
    <row r="52" ht="16.5" thickTop="1">
      <c r="A52" s="1"/>
    </row>
    <row r="53" ht="15.75">
      <c r="B53" s="2" t="s">
        <v>266</v>
      </c>
    </row>
    <row r="54" ht="15.75">
      <c r="B54" s="2" t="s">
        <v>181</v>
      </c>
    </row>
    <row r="57" spans="1:2" ht="15.75">
      <c r="A57" s="1" t="s">
        <v>98</v>
      </c>
      <c r="B57" s="1" t="s">
        <v>99</v>
      </c>
    </row>
    <row r="58" ht="15.75">
      <c r="B58" s="2" t="s">
        <v>180</v>
      </c>
    </row>
    <row r="59" ht="15.75">
      <c r="B59" s="2" t="s">
        <v>267</v>
      </c>
    </row>
    <row r="62" spans="1:2" ht="15.75">
      <c r="A62" s="1" t="s">
        <v>100</v>
      </c>
      <c r="B62" s="1" t="s">
        <v>102</v>
      </c>
    </row>
    <row r="63" ht="15.75">
      <c r="B63" s="2" t="s">
        <v>256</v>
      </c>
    </row>
    <row r="68" spans="1:2" ht="15.75">
      <c r="A68" s="1" t="s">
        <v>101</v>
      </c>
      <c r="B68" s="1" t="s">
        <v>201</v>
      </c>
    </row>
    <row r="69" ht="15.75">
      <c r="A69" s="1"/>
    </row>
    <row r="70" spans="1:2" ht="15.75">
      <c r="A70" s="1"/>
      <c r="B70" s="2" t="s">
        <v>224</v>
      </c>
    </row>
    <row r="71" ht="15.75">
      <c r="A71" s="1"/>
    </row>
    <row r="72" spans="1:2" ht="15.75">
      <c r="A72" s="1"/>
      <c r="B72" s="2" t="s">
        <v>225</v>
      </c>
    </row>
    <row r="73" spans="1:2" ht="15.75">
      <c r="A73" s="1"/>
      <c r="B73" s="64" t="s">
        <v>268</v>
      </c>
    </row>
    <row r="74" ht="15.75">
      <c r="A74" s="1"/>
    </row>
    <row r="75" spans="1:2" ht="15.75">
      <c r="A75" s="1"/>
      <c r="B75" s="51" t="s">
        <v>226</v>
      </c>
    </row>
    <row r="76" spans="1:2" ht="15.75">
      <c r="A76" s="1"/>
      <c r="B76" s="51" t="s">
        <v>227</v>
      </c>
    </row>
    <row r="77" spans="1:2" ht="15.75">
      <c r="A77" s="1"/>
      <c r="B77" s="51" t="s">
        <v>237</v>
      </c>
    </row>
    <row r="78" spans="1:2" ht="15.75">
      <c r="A78" s="1"/>
      <c r="B78" s="51" t="s">
        <v>238</v>
      </c>
    </row>
    <row r="79" spans="1:2" ht="15.75">
      <c r="A79" s="1"/>
      <c r="B79" s="51" t="s">
        <v>239</v>
      </c>
    </row>
    <row r="80" spans="1:2" ht="15.75">
      <c r="A80" s="1"/>
      <c r="B80" s="51"/>
    </row>
    <row r="81" ht="15.75">
      <c r="A81" s="1"/>
    </row>
    <row r="82" spans="1:2" ht="15.75">
      <c r="A82" s="1" t="s">
        <v>103</v>
      </c>
      <c r="B82" s="1" t="s">
        <v>208</v>
      </c>
    </row>
    <row r="84" ht="15.75">
      <c r="B84" s="2" t="s">
        <v>172</v>
      </c>
    </row>
    <row r="85" ht="15.75">
      <c r="B85" s="2" t="s">
        <v>202</v>
      </c>
    </row>
    <row r="87" spans="5:8" ht="15.75">
      <c r="E87" s="14" t="s">
        <v>125</v>
      </c>
      <c r="G87" s="26"/>
      <c r="H87" s="26"/>
    </row>
    <row r="88" spans="5:9" ht="15.75">
      <c r="E88" s="14" t="s">
        <v>126</v>
      </c>
      <c r="G88" s="14" t="s">
        <v>205</v>
      </c>
      <c r="H88" s="26"/>
      <c r="I88" s="14" t="s">
        <v>215</v>
      </c>
    </row>
    <row r="89" spans="5:9" ht="15.75">
      <c r="E89" s="14" t="s">
        <v>127</v>
      </c>
      <c r="G89" s="14" t="s">
        <v>204</v>
      </c>
      <c r="H89" s="26"/>
      <c r="I89" s="14" t="s">
        <v>216</v>
      </c>
    </row>
    <row r="90" spans="5:9" ht="15.75">
      <c r="E90" s="14" t="s">
        <v>203</v>
      </c>
      <c r="G90" s="73">
        <v>38442</v>
      </c>
      <c r="H90" s="26"/>
      <c r="I90" s="73">
        <v>38442</v>
      </c>
    </row>
    <row r="91" spans="5:9" ht="15.75">
      <c r="E91" s="14" t="s">
        <v>2</v>
      </c>
      <c r="F91" s="14"/>
      <c r="G91" s="14" t="s">
        <v>2</v>
      </c>
      <c r="H91" s="14"/>
      <c r="I91" s="14" t="s">
        <v>2</v>
      </c>
    </row>
    <row r="93" spans="2:10" ht="15.75">
      <c r="B93" s="2" t="s">
        <v>128</v>
      </c>
      <c r="E93" s="7">
        <v>600</v>
      </c>
      <c r="G93" s="7">
        <f>215+6</f>
        <v>221</v>
      </c>
      <c r="I93" s="7">
        <f>+E93-G93</f>
        <v>379</v>
      </c>
      <c r="J93" s="72"/>
    </row>
    <row r="94" spans="2:10" ht="15.75">
      <c r="B94" s="2" t="s">
        <v>129</v>
      </c>
      <c r="E94" s="7">
        <v>1000</v>
      </c>
      <c r="G94" s="7">
        <v>263</v>
      </c>
      <c r="I94" s="7">
        <f>+E94-G94</f>
        <v>737</v>
      </c>
      <c r="J94" s="72"/>
    </row>
    <row r="95" spans="2:10" ht="15.75">
      <c r="B95" s="2" t="s">
        <v>130</v>
      </c>
      <c r="E95" s="7">
        <v>1000</v>
      </c>
      <c r="G95" s="7">
        <f>703+34</f>
        <v>737</v>
      </c>
      <c r="I95" s="7">
        <f>+E95-G95</f>
        <v>263</v>
      </c>
      <c r="J95" s="72"/>
    </row>
    <row r="96" spans="2:10" ht="18.75">
      <c r="B96" s="2" t="s">
        <v>131</v>
      </c>
      <c r="E96" s="7">
        <v>1200</v>
      </c>
      <c r="G96" s="7">
        <v>1049</v>
      </c>
      <c r="I96" s="7">
        <v>0</v>
      </c>
      <c r="J96" s="79" t="s">
        <v>217</v>
      </c>
    </row>
    <row r="97" spans="2:10" ht="18.75">
      <c r="B97" s="2" t="s">
        <v>132</v>
      </c>
      <c r="E97" s="7">
        <v>1750</v>
      </c>
      <c r="G97" s="7">
        <v>1901</v>
      </c>
      <c r="I97" s="7">
        <v>0</v>
      </c>
      <c r="J97" s="79"/>
    </row>
    <row r="98" spans="5:10" ht="16.5" thickBot="1">
      <c r="E98" s="9">
        <f>SUM(E93:E97)</f>
        <v>5550</v>
      </c>
      <c r="G98" s="9">
        <f>SUM(G93:G97)</f>
        <v>4171</v>
      </c>
      <c r="I98" s="9">
        <f>SUM(I93:I97)</f>
        <v>1379</v>
      </c>
      <c r="J98" s="72"/>
    </row>
    <row r="99" spans="5:9" ht="16.5" thickTop="1">
      <c r="E99" s="10"/>
      <c r="I99" s="75"/>
    </row>
    <row r="100" ht="15.75">
      <c r="B100" s="80" t="s">
        <v>218</v>
      </c>
    </row>
    <row r="101" ht="15.75">
      <c r="B101" s="51"/>
    </row>
    <row r="103" spans="1:2" ht="15.75">
      <c r="A103" s="1" t="s">
        <v>111</v>
      </c>
      <c r="B103" s="1" t="s">
        <v>104</v>
      </c>
    </row>
    <row r="104" ht="15.75">
      <c r="B104" s="2" t="s">
        <v>257</v>
      </c>
    </row>
    <row r="106" spans="3:9" s="14" customFormat="1" ht="15.75">
      <c r="C106" s="16"/>
      <c r="E106" s="14" t="s">
        <v>105</v>
      </c>
      <c r="G106" s="14" t="s">
        <v>106</v>
      </c>
      <c r="I106" s="14" t="s">
        <v>30</v>
      </c>
    </row>
    <row r="107" spans="3:9" ht="15.75">
      <c r="C107" s="16"/>
      <c r="E107" s="14" t="s">
        <v>2</v>
      </c>
      <c r="G107" s="14" t="s">
        <v>2</v>
      </c>
      <c r="I107" s="14" t="s">
        <v>2</v>
      </c>
    </row>
    <row r="108" spans="2:9" ht="15.75">
      <c r="B108" s="15" t="s">
        <v>107</v>
      </c>
      <c r="C108" s="16"/>
      <c r="E108" s="14"/>
      <c r="G108" s="14"/>
      <c r="I108" s="14"/>
    </row>
    <row r="109" spans="2:9" ht="15.75">
      <c r="B109" s="2" t="s">
        <v>108</v>
      </c>
      <c r="C109" s="16"/>
      <c r="E109" s="24">
        <v>665</v>
      </c>
      <c r="F109" s="24"/>
      <c r="G109" s="24"/>
      <c r="H109" s="24"/>
      <c r="I109" s="24">
        <f>SUM(E109:H109)</f>
        <v>665</v>
      </c>
    </row>
    <row r="110" spans="2:9" ht="15.75">
      <c r="B110" s="2" t="s">
        <v>109</v>
      </c>
      <c r="C110" s="16"/>
      <c r="E110" s="25">
        <v>23</v>
      </c>
      <c r="F110" s="24"/>
      <c r="G110" s="25">
        <v>0</v>
      </c>
      <c r="H110" s="24"/>
      <c r="I110" s="25">
        <f>SUM(E110:G110)</f>
        <v>23</v>
      </c>
    </row>
    <row r="111" spans="3:9" ht="15.75">
      <c r="C111" s="17"/>
      <c r="E111" s="24">
        <f>SUM(E109:E110)</f>
        <v>688</v>
      </c>
      <c r="F111" s="24"/>
      <c r="G111" s="24">
        <f>SUM(G109:G110)</f>
        <v>0</v>
      </c>
      <c r="H111" s="24"/>
      <c r="I111" s="24">
        <f>SUM(I109:I110)</f>
        <v>688</v>
      </c>
    </row>
    <row r="112" spans="2:9" ht="15.75">
      <c r="B112" s="15" t="s">
        <v>110</v>
      </c>
      <c r="C112" s="17"/>
      <c r="E112" s="24"/>
      <c r="F112" s="24"/>
      <c r="G112" s="24"/>
      <c r="H112" s="24"/>
      <c r="I112" s="24"/>
    </row>
    <row r="113" spans="2:9" ht="15.75">
      <c r="B113" s="2" t="s">
        <v>109</v>
      </c>
      <c r="C113" s="17"/>
      <c r="E113" s="25">
        <v>18</v>
      </c>
      <c r="F113" s="24"/>
      <c r="G113" s="25">
        <v>0</v>
      </c>
      <c r="H113" s="24"/>
      <c r="I113" s="25">
        <f>SUM(E113:G113)</f>
        <v>18</v>
      </c>
    </row>
    <row r="114" spans="3:9" ht="16.5" thickBot="1">
      <c r="C114" s="17"/>
      <c r="E114" s="48">
        <f>SUM(E111:E113)</f>
        <v>706</v>
      </c>
      <c r="F114" s="24"/>
      <c r="G114" s="48">
        <f>SUM(G111:G113)</f>
        <v>0</v>
      </c>
      <c r="H114" s="24"/>
      <c r="I114" s="48">
        <f>SUM(I111:I113)</f>
        <v>706</v>
      </c>
    </row>
    <row r="115" spans="3:9" ht="16.5" thickTop="1">
      <c r="C115" s="17"/>
      <c r="E115" s="77"/>
      <c r="F115" s="24"/>
      <c r="G115" s="77"/>
      <c r="H115" s="24"/>
      <c r="I115" s="77"/>
    </row>
    <row r="116" spans="2:9" ht="15.75">
      <c r="B116" s="2" t="s">
        <v>214</v>
      </c>
      <c r="C116" s="17"/>
      <c r="E116" s="77"/>
      <c r="F116" s="24"/>
      <c r="G116" s="77"/>
      <c r="H116" s="24"/>
      <c r="I116" s="78"/>
    </row>
    <row r="119" spans="1:2" ht="15.75">
      <c r="A119" s="1" t="s">
        <v>113</v>
      </c>
      <c r="B119" s="1" t="s">
        <v>112</v>
      </c>
    </row>
    <row r="120" ht="15.75">
      <c r="B120" s="2" t="s">
        <v>206</v>
      </c>
    </row>
    <row r="123" spans="1:11" ht="15.75">
      <c r="A123" s="1" t="s">
        <v>114</v>
      </c>
      <c r="B123" s="59" t="s">
        <v>167</v>
      </c>
      <c r="C123" s="51"/>
      <c r="D123" s="51"/>
      <c r="E123" s="51"/>
      <c r="F123" s="51"/>
      <c r="G123" s="51"/>
      <c r="H123" s="51"/>
      <c r="I123" s="51"/>
      <c r="J123" s="51"/>
      <c r="K123" s="51"/>
    </row>
    <row r="124" spans="2:11" ht="15.75">
      <c r="B124" s="51" t="s">
        <v>272</v>
      </c>
      <c r="C124" s="51"/>
      <c r="D124" s="51"/>
      <c r="E124" s="51"/>
      <c r="F124" s="51"/>
      <c r="G124" s="51"/>
      <c r="H124" s="51"/>
      <c r="I124" s="51"/>
      <c r="J124" s="51"/>
      <c r="K124" s="51"/>
    </row>
    <row r="127" spans="1:2" ht="15.75">
      <c r="A127" s="1" t="s">
        <v>117</v>
      </c>
      <c r="B127" s="1" t="s">
        <v>115</v>
      </c>
    </row>
    <row r="128" ht="15.75">
      <c r="B128" s="2" t="s">
        <v>116</v>
      </c>
    </row>
    <row r="131" spans="1:2" ht="15.75">
      <c r="A131" s="1" t="s">
        <v>161</v>
      </c>
      <c r="B131" s="1" t="s">
        <v>207</v>
      </c>
    </row>
    <row r="132" spans="3:9" ht="15.75">
      <c r="C132" s="87" t="s">
        <v>118</v>
      </c>
      <c r="D132" s="87"/>
      <c r="E132" s="87"/>
      <c r="F132" s="15"/>
      <c r="G132" s="87" t="s">
        <v>119</v>
      </c>
      <c r="H132" s="87"/>
      <c r="I132" s="87"/>
    </row>
    <row r="133" spans="3:9" ht="15.75">
      <c r="C133" s="14" t="s">
        <v>253</v>
      </c>
      <c r="D133" s="14"/>
      <c r="E133" s="14" t="s">
        <v>265</v>
      </c>
      <c r="F133" s="14"/>
      <c r="G133" s="14" t="s">
        <v>253</v>
      </c>
      <c r="H133" s="14"/>
      <c r="I133" s="14" t="s">
        <v>265</v>
      </c>
    </row>
    <row r="134" spans="3:9" ht="15.75">
      <c r="C134" s="14"/>
      <c r="D134" s="14"/>
      <c r="E134" s="14"/>
      <c r="F134" s="14"/>
      <c r="G134" s="14"/>
      <c r="H134" s="14"/>
      <c r="I134" s="14"/>
    </row>
    <row r="135" spans="2:9" ht="15.75">
      <c r="B135" s="2" t="s">
        <v>196</v>
      </c>
      <c r="C135" s="7">
        <f>+'Income Statement'!C37</f>
        <v>-396</v>
      </c>
      <c r="D135" s="7"/>
      <c r="E135" s="54">
        <v>134</v>
      </c>
      <c r="F135" s="7"/>
      <c r="G135" s="7">
        <f>+'Income Statement'!G37</f>
        <v>-396</v>
      </c>
      <c r="I135" s="54">
        <v>134</v>
      </c>
    </row>
    <row r="136" spans="2:9" ht="15.75">
      <c r="B136" s="2" t="s">
        <v>120</v>
      </c>
      <c r="C136" s="7">
        <v>60000</v>
      </c>
      <c r="D136" s="7"/>
      <c r="E136" s="54">
        <v>60000</v>
      </c>
      <c r="F136" s="7"/>
      <c r="G136" s="7">
        <v>60000</v>
      </c>
      <c r="I136" s="54">
        <v>60000</v>
      </c>
    </row>
    <row r="137" spans="2:10" ht="15.75">
      <c r="B137" s="2" t="s">
        <v>198</v>
      </c>
      <c r="C137" s="50">
        <f>C135/C136*100</f>
        <v>-0.66</v>
      </c>
      <c r="E137" s="65">
        <v>0.22333333333333333</v>
      </c>
      <c r="F137" s="64"/>
      <c r="G137" s="50">
        <f>G135/G136*100</f>
        <v>-0.66</v>
      </c>
      <c r="I137" s="65">
        <v>0.22333333333333333</v>
      </c>
      <c r="J137" s="64"/>
    </row>
    <row r="138" spans="5:9" ht="15.75">
      <c r="E138" s="69"/>
      <c r="I138" s="69"/>
    </row>
    <row r="140" spans="1:2" ht="15.75">
      <c r="A140" s="1" t="s">
        <v>174</v>
      </c>
      <c r="B140" s="1" t="s">
        <v>175</v>
      </c>
    </row>
    <row r="142" ht="15.75">
      <c r="B142" s="2" t="s">
        <v>260</v>
      </c>
    </row>
    <row r="143" ht="15.75">
      <c r="B143" s="2" t="s">
        <v>258</v>
      </c>
    </row>
    <row r="146" ht="15.75">
      <c r="B146" s="1" t="s">
        <v>176</v>
      </c>
    </row>
    <row r="147" ht="15.75">
      <c r="B147" s="2" t="s">
        <v>236</v>
      </c>
    </row>
    <row r="148" ht="15.75">
      <c r="B148" s="2" t="s">
        <v>228</v>
      </c>
    </row>
    <row r="149" ht="15.75">
      <c r="B149" s="2" t="s">
        <v>271</v>
      </c>
    </row>
    <row r="150" ht="15.75">
      <c r="B150" s="2" t="s">
        <v>177</v>
      </c>
    </row>
    <row r="151" ht="15.75">
      <c r="B151" s="62" t="s">
        <v>259</v>
      </c>
    </row>
  </sheetData>
  <mergeCells count="4">
    <mergeCell ref="C132:E132"/>
    <mergeCell ref="G132:I132"/>
    <mergeCell ref="C47:E47"/>
    <mergeCell ref="G47:I47"/>
  </mergeCells>
  <printOptions/>
  <pageMargins left="0.5118110236220472" right="0.2362204724409449" top="0.7480314960629921" bottom="0.5511811023622047" header="0.5118110236220472" footer="0.5118110236220472"/>
  <pageSetup horizontalDpi="600" verticalDpi="600" orientation="portrait" paperSize="39" scale="7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changhc</dc:creator>
  <cp:keywords/>
  <dc:description/>
  <cp:lastModifiedBy>yeewh</cp:lastModifiedBy>
  <cp:lastPrinted>2005-05-16T06:25:46Z</cp:lastPrinted>
  <dcterms:created xsi:type="dcterms:W3CDTF">2003-08-27T06:39:24Z</dcterms:created>
  <dcterms:modified xsi:type="dcterms:W3CDTF">2005-05-16T09:17:42Z</dcterms:modified>
  <cp:category/>
  <cp:version/>
  <cp:contentType/>
  <cp:contentStatus/>
</cp:coreProperties>
</file>